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225" yWindow="-60" windowWidth="11010" windowHeight="9015" tabRatio="937"/>
  </bookViews>
  <sheets>
    <sheet name="СП10" sheetId="14" r:id="rId1"/>
    <sheet name="СП12" sheetId="16" state="hidden" r:id="rId2"/>
    <sheet name="СП13" sheetId="17" state="hidden" r:id="rId3"/>
    <sheet name="СП14" sheetId="18" state="hidden" r:id="rId4"/>
    <sheet name="СП15" sheetId="19" state="hidden" r:id="rId5"/>
    <sheet name="СП16" sheetId="20" state="hidden" r:id="rId6"/>
    <sheet name="СП17" sheetId="21" state="hidden" r:id="rId7"/>
    <sheet name="СП18" sheetId="22" state="hidden" r:id="rId8"/>
    <sheet name="СП19" sheetId="23" state="hidden" r:id="rId9"/>
    <sheet name="СП20" sheetId="24" state="hidden" r:id="rId10"/>
    <sheet name="СП21" sheetId="25" state="hidden" r:id="rId11"/>
    <sheet name="СП22" sheetId="26" state="hidden" r:id="rId12"/>
  </sheets>
  <definedNames>
    <definedName name="_xlnm.Print_Titles" localSheetId="0">СП10!$4:$4</definedName>
    <definedName name="_xlnm.Print_Titles" localSheetId="1">СП12!$4:$4</definedName>
    <definedName name="_xlnm.Print_Titles" localSheetId="2">СП13!$4:$4</definedName>
    <definedName name="_xlnm.Print_Titles" localSheetId="3">СП14!$4:$4</definedName>
    <definedName name="_xlnm.Print_Titles" localSheetId="4">СП15!$4:$4</definedName>
    <definedName name="_xlnm.Print_Titles" localSheetId="5">СП16!$4:$4</definedName>
    <definedName name="_xlnm.Print_Titles" localSheetId="6">СП17!$4:$4</definedName>
    <definedName name="_xlnm.Print_Titles" localSheetId="7">СП18!$4:$4</definedName>
    <definedName name="_xlnm.Print_Titles" localSheetId="8">СП19!$4:$4</definedName>
    <definedName name="_xlnm.Print_Titles" localSheetId="9">СП20!$4:$4</definedName>
    <definedName name="_xlnm.Print_Titles" localSheetId="10">СП21!$4:$4</definedName>
    <definedName name="_xlnm.Print_Titles" localSheetId="11">СП22!$4:$4</definedName>
    <definedName name="_xlnm.Print_Area" localSheetId="0">СП10!$A$1:$H$18</definedName>
    <definedName name="_xlnm.Print_Area" localSheetId="1">СП12!$A$1:$H$18</definedName>
    <definedName name="_xlnm.Print_Area" localSheetId="2">СП13!$A$1:$H$18</definedName>
    <definedName name="_xlnm.Print_Area" localSheetId="3">СП14!$A$1:$H$18</definedName>
    <definedName name="_xlnm.Print_Area" localSheetId="4">СП15!$A$1:$H$18</definedName>
    <definedName name="_xlnm.Print_Area" localSheetId="5">СП16!$A$1:$H$18</definedName>
    <definedName name="_xlnm.Print_Area" localSheetId="6">СП17!$A$1:$H$18</definedName>
    <definedName name="_xlnm.Print_Area" localSheetId="7">СП18!$A$1:$H$18</definedName>
    <definedName name="_xlnm.Print_Area" localSheetId="8">СП19!$A$1:$H$18</definedName>
    <definedName name="_xlnm.Print_Area" localSheetId="9">СП20!$A$1:$H$18</definedName>
    <definedName name="_xlnm.Print_Area" localSheetId="10">СП21!$A$1:$H$18</definedName>
    <definedName name="_xlnm.Print_Area" localSheetId="11">СП22!$A$1:$H$18</definedName>
  </definedNames>
  <calcPr calcId="125725"/>
</workbook>
</file>

<file path=xl/calcChain.xml><?xml version="1.0" encoding="utf-8"?>
<calcChain xmlns="http://schemas.openxmlformats.org/spreadsheetml/2006/main">
  <c r="C9" i="17"/>
  <c r="C9" i="18"/>
  <c r="C9" i="19"/>
  <c r="C9" i="20"/>
  <c r="C9" i="21"/>
  <c r="C9" i="22"/>
  <c r="C9" i="23"/>
  <c r="C9" i="24"/>
  <c r="C9" i="25"/>
  <c r="C9" i="26"/>
  <c r="C9" i="16"/>
  <c r="C9" i="14"/>
  <c r="H8" i="26" l="1"/>
  <c r="G8"/>
  <c r="H14" s="1"/>
  <c r="F8"/>
  <c r="E8"/>
  <c r="F14" s="1"/>
  <c r="D8"/>
  <c r="H7"/>
  <c r="G7"/>
  <c r="F7"/>
  <c r="E7"/>
  <c r="D7"/>
  <c r="C7"/>
  <c r="H8" i="25"/>
  <c r="G8"/>
  <c r="F8"/>
  <c r="G14" s="1"/>
  <c r="E8"/>
  <c r="D8"/>
  <c r="H7"/>
  <c r="G7"/>
  <c r="F7"/>
  <c r="E7"/>
  <c r="D7"/>
  <c r="C7"/>
  <c r="H8" i="24"/>
  <c r="G8"/>
  <c r="H14" s="1"/>
  <c r="F8"/>
  <c r="E8"/>
  <c r="F14" s="1"/>
  <c r="D8"/>
  <c r="H7"/>
  <c r="G7"/>
  <c r="F7"/>
  <c r="E7"/>
  <c r="D7"/>
  <c r="C7"/>
  <c r="H8" i="23"/>
  <c r="G8"/>
  <c r="F8"/>
  <c r="G14" s="1"/>
  <c r="E8"/>
  <c r="D8"/>
  <c r="H7"/>
  <c r="G7"/>
  <c r="F7"/>
  <c r="E7"/>
  <c r="D7"/>
  <c r="C7"/>
  <c r="H8" i="22"/>
  <c r="G8"/>
  <c r="H14" s="1"/>
  <c r="F8"/>
  <c r="E8"/>
  <c r="F14" s="1"/>
  <c r="D8"/>
  <c r="H7"/>
  <c r="G7"/>
  <c r="F7"/>
  <c r="E7"/>
  <c r="D7"/>
  <c r="C7"/>
  <c r="H8" i="21"/>
  <c r="H9" s="1"/>
  <c r="G8"/>
  <c r="F8"/>
  <c r="E8"/>
  <c r="D8"/>
  <c r="H7"/>
  <c r="G7"/>
  <c r="F7"/>
  <c r="E7"/>
  <c r="D7"/>
  <c r="C7"/>
  <c r="H8" i="20"/>
  <c r="G8"/>
  <c r="H14" s="1"/>
  <c r="F8"/>
  <c r="E8"/>
  <c r="F14" s="1"/>
  <c r="D8"/>
  <c r="H7"/>
  <c r="G7"/>
  <c r="F7"/>
  <c r="E7"/>
  <c r="D7"/>
  <c r="C7"/>
  <c r="H8" i="19"/>
  <c r="H9" s="1"/>
  <c r="G8"/>
  <c r="F8"/>
  <c r="E8"/>
  <c r="D8"/>
  <c r="H7"/>
  <c r="G7"/>
  <c r="F7"/>
  <c r="E7"/>
  <c r="D7"/>
  <c r="C7"/>
  <c r="H8" i="18"/>
  <c r="G8"/>
  <c r="H14" s="1"/>
  <c r="F8"/>
  <c r="E8"/>
  <c r="F14" s="1"/>
  <c r="D8"/>
  <c r="H7"/>
  <c r="G7"/>
  <c r="F7"/>
  <c r="E7"/>
  <c r="D7"/>
  <c r="C7"/>
  <c r="H8" i="17"/>
  <c r="H9" s="1"/>
  <c r="G8"/>
  <c r="F8"/>
  <c r="E8"/>
  <c r="D8"/>
  <c r="H7"/>
  <c r="G7"/>
  <c r="F7"/>
  <c r="E7"/>
  <c r="D7"/>
  <c r="C7"/>
  <c r="H8" i="16"/>
  <c r="G8"/>
  <c r="H14" s="1"/>
  <c r="F8"/>
  <c r="E8"/>
  <c r="F14" s="1"/>
  <c r="D8"/>
  <c r="H7"/>
  <c r="G7"/>
  <c r="F7"/>
  <c r="E7"/>
  <c r="D7"/>
  <c r="C7"/>
  <c r="H8" i="14"/>
  <c r="H9" s="1"/>
  <c r="G8"/>
  <c r="F8"/>
  <c r="E8"/>
  <c r="D8"/>
  <c r="H7"/>
  <c r="C7"/>
  <c r="D9" i="17" l="1"/>
  <c r="E14"/>
  <c r="D14"/>
  <c r="F9"/>
  <c r="F10" s="1"/>
  <c r="G14"/>
  <c r="D9" i="19"/>
  <c r="D10" s="1"/>
  <c r="E14"/>
  <c r="D14"/>
  <c r="F9"/>
  <c r="G14"/>
  <c r="D9" i="21"/>
  <c r="E14"/>
  <c r="D14"/>
  <c r="F9"/>
  <c r="F10" s="1"/>
  <c r="G14"/>
  <c r="E14" i="23"/>
  <c r="D14"/>
  <c r="E14" i="25"/>
  <c r="D14"/>
  <c r="E14" i="16"/>
  <c r="D14"/>
  <c r="D14" i="18"/>
  <c r="E14"/>
  <c r="D14" i="20"/>
  <c r="E14"/>
  <c r="D14" i="22"/>
  <c r="E14"/>
  <c r="D14" i="24"/>
  <c r="E14"/>
  <c r="D14" i="26"/>
  <c r="E14"/>
  <c r="G14" i="16"/>
  <c r="F14" i="17"/>
  <c r="H14"/>
  <c r="G14" i="18"/>
  <c r="F14" i="19"/>
  <c r="H14"/>
  <c r="G14" i="20"/>
  <c r="F14" i="21"/>
  <c r="H14"/>
  <c r="G14" i="22"/>
  <c r="F14" i="23"/>
  <c r="H14"/>
  <c r="G14" i="24"/>
  <c r="F14" i="25"/>
  <c r="H14"/>
  <c r="G14" i="26"/>
  <c r="H9" i="16"/>
  <c r="H10" s="1"/>
  <c r="E9" i="17"/>
  <c r="D9" i="18"/>
  <c r="F9"/>
  <c r="H9"/>
  <c r="E9" i="19"/>
  <c r="G9"/>
  <c r="D9" i="20"/>
  <c r="F9"/>
  <c r="H9"/>
  <c r="E9" i="21"/>
  <c r="G9"/>
  <c r="D9" i="22"/>
  <c r="F9"/>
  <c r="H9"/>
  <c r="E9" i="23"/>
  <c r="G9"/>
  <c r="E9" i="24"/>
  <c r="G9"/>
  <c r="E9" i="25"/>
  <c r="E10" s="1"/>
  <c r="G9"/>
  <c r="G10" s="1"/>
  <c r="D9" i="26"/>
  <c r="D10" s="1"/>
  <c r="F9"/>
  <c r="F10" s="1"/>
  <c r="H9"/>
  <c r="H10" s="1"/>
  <c r="D9" i="16"/>
  <c r="F9"/>
  <c r="G9" i="17"/>
  <c r="E9" i="16"/>
  <c r="E10" s="1"/>
  <c r="G10"/>
  <c r="G13" s="1"/>
  <c r="G9"/>
  <c r="E10" i="18"/>
  <c r="E15" s="1"/>
  <c r="E9"/>
  <c r="G10"/>
  <c r="G13" s="1"/>
  <c r="G9"/>
  <c r="E10" i="20"/>
  <c r="E15" s="1"/>
  <c r="E9"/>
  <c r="G10"/>
  <c r="G13" s="1"/>
  <c r="G9"/>
  <c r="E10" i="22"/>
  <c r="E15" s="1"/>
  <c r="E9"/>
  <c r="G10"/>
  <c r="G13" s="1"/>
  <c r="G9"/>
  <c r="D10" i="23"/>
  <c r="D13" s="1"/>
  <c r="D9"/>
  <c r="F10"/>
  <c r="F15" s="1"/>
  <c r="F9"/>
  <c r="H10"/>
  <c r="H13" s="1"/>
  <c r="H9"/>
  <c r="D10" i="24"/>
  <c r="D13" s="1"/>
  <c r="D9"/>
  <c r="F10"/>
  <c r="F15" s="1"/>
  <c r="F9"/>
  <c r="H10"/>
  <c r="H13" s="1"/>
  <c r="H9"/>
  <c r="D9" i="25"/>
  <c r="D10" s="1"/>
  <c r="F9"/>
  <c r="H9"/>
  <c r="H10" s="1"/>
  <c r="E9" i="26"/>
  <c r="G9"/>
  <c r="G10" s="1"/>
  <c r="F14" i="14"/>
  <c r="E9"/>
  <c r="E10" s="1"/>
  <c r="H14"/>
  <c r="G9"/>
  <c r="G10" s="1"/>
  <c r="D14"/>
  <c r="D9"/>
  <c r="E14"/>
  <c r="F9"/>
  <c r="F10" s="1"/>
  <c r="G14"/>
  <c r="D17" i="24"/>
  <c r="H15"/>
  <c r="E10"/>
  <c r="G10"/>
  <c r="F10" i="25"/>
  <c r="E10" i="26"/>
  <c r="D15" i="23"/>
  <c r="D17"/>
  <c r="F13"/>
  <c r="H15"/>
  <c r="H17"/>
  <c r="E10"/>
  <c r="G10"/>
  <c r="D10" i="17"/>
  <c r="D15" s="1"/>
  <c r="H10"/>
  <c r="H15" s="1"/>
  <c r="F10" i="19"/>
  <c r="F15" s="1"/>
  <c r="H10"/>
  <c r="H15" s="1"/>
  <c r="D10" i="21"/>
  <c r="D15" s="1"/>
  <c r="H10"/>
  <c r="H15" s="1"/>
  <c r="G15" i="16"/>
  <c r="G17"/>
  <c r="E13" i="18"/>
  <c r="G15"/>
  <c r="G17"/>
  <c r="E13" i="20"/>
  <c r="G15"/>
  <c r="G17"/>
  <c r="E13" i="22"/>
  <c r="G15"/>
  <c r="G17"/>
  <c r="D13" i="17"/>
  <c r="H13"/>
  <c r="F13" i="19"/>
  <c r="H13"/>
  <c r="D13" i="21"/>
  <c r="H13"/>
  <c r="D10" i="14"/>
  <c r="H10"/>
  <c r="D10" i="16"/>
  <c r="F10"/>
  <c r="E10" i="17"/>
  <c r="G10"/>
  <c r="D10" i="18"/>
  <c r="F10"/>
  <c r="H10"/>
  <c r="E10" i="19"/>
  <c r="G10"/>
  <c r="D10" i="20"/>
  <c r="F10"/>
  <c r="H10"/>
  <c r="E10" i="21"/>
  <c r="G10"/>
  <c r="D10" i="22"/>
  <c r="F10"/>
  <c r="H10"/>
  <c r="E15" i="16" l="1"/>
  <c r="E13"/>
  <c r="F15" i="26"/>
  <c r="F17"/>
  <c r="F13"/>
  <c r="G15" i="25"/>
  <c r="G17"/>
  <c r="G13"/>
  <c r="F15" i="21"/>
  <c r="F13"/>
  <c r="D15" i="19"/>
  <c r="D13"/>
  <c r="F15" i="17"/>
  <c r="F13"/>
  <c r="H13" i="26"/>
  <c r="H15"/>
  <c r="H12" s="1"/>
  <c r="H17"/>
  <c r="D13"/>
  <c r="D12" s="1"/>
  <c r="D15"/>
  <c r="D17"/>
  <c r="E13" i="25"/>
  <c r="E15"/>
  <c r="E12" s="1"/>
  <c r="E17"/>
  <c r="H17" i="21"/>
  <c r="D17"/>
  <c r="F17" i="19"/>
  <c r="H17" i="17"/>
  <c r="D17"/>
  <c r="E17" i="22"/>
  <c r="E17" i="20"/>
  <c r="E17" i="18"/>
  <c r="E17" i="16"/>
  <c r="F17" i="23"/>
  <c r="H17" i="24"/>
  <c r="F13"/>
  <c r="D15"/>
  <c r="F17" i="21"/>
  <c r="H17" i="19"/>
  <c r="D17"/>
  <c r="F17" i="17"/>
  <c r="F17" i="24"/>
  <c r="G15" i="14"/>
  <c r="G17"/>
  <c r="G16" s="1"/>
  <c r="G13"/>
  <c r="E13"/>
  <c r="E15"/>
  <c r="E17"/>
  <c r="E16" s="1"/>
  <c r="D13"/>
  <c r="D17"/>
  <c r="D16" s="1"/>
  <c r="D15"/>
  <c r="E17" i="26"/>
  <c r="E15"/>
  <c r="E13"/>
  <c r="F17" i="25"/>
  <c r="F15"/>
  <c r="F13"/>
  <c r="G17" i="24"/>
  <c r="G15"/>
  <c r="G13"/>
  <c r="G12" s="1"/>
  <c r="G11" s="1"/>
  <c r="G17" i="26"/>
  <c r="G15"/>
  <c r="G13"/>
  <c r="H17" i="25"/>
  <c r="H15"/>
  <c r="H13"/>
  <c r="H12" s="1"/>
  <c r="H11" s="1"/>
  <c r="D17"/>
  <c r="D15"/>
  <c r="D13"/>
  <c r="E17" i="24"/>
  <c r="E15"/>
  <c r="E13"/>
  <c r="E12" s="1"/>
  <c r="E11" s="1"/>
  <c r="F12" i="26"/>
  <c r="G12" i="25"/>
  <c r="H12" i="24"/>
  <c r="F12"/>
  <c r="D12"/>
  <c r="G17" i="23"/>
  <c r="G15"/>
  <c r="G13"/>
  <c r="E17"/>
  <c r="E15"/>
  <c r="E13"/>
  <c r="H12"/>
  <c r="F12"/>
  <c r="D12"/>
  <c r="H17" i="22"/>
  <c r="H15"/>
  <c r="H13"/>
  <c r="D17"/>
  <c r="D15"/>
  <c r="D13"/>
  <c r="G17" i="21"/>
  <c r="G15"/>
  <c r="G13"/>
  <c r="H17" i="20"/>
  <c r="H15"/>
  <c r="H13"/>
  <c r="D17"/>
  <c r="D15"/>
  <c r="D13"/>
  <c r="G17" i="19"/>
  <c r="G15"/>
  <c r="G13"/>
  <c r="H17" i="18"/>
  <c r="H15"/>
  <c r="H13"/>
  <c r="D17"/>
  <c r="D15"/>
  <c r="D13"/>
  <c r="G17" i="17"/>
  <c r="G15"/>
  <c r="G13"/>
  <c r="H17" i="16"/>
  <c r="H15"/>
  <c r="H13"/>
  <c r="D17"/>
  <c r="D15"/>
  <c r="D13"/>
  <c r="H17" i="14"/>
  <c r="H16" s="1"/>
  <c r="H15"/>
  <c r="H13"/>
  <c r="H12" i="21"/>
  <c r="F12"/>
  <c r="D12"/>
  <c r="H12" i="19"/>
  <c r="F12"/>
  <c r="D12"/>
  <c r="H12" i="17"/>
  <c r="F12"/>
  <c r="D12"/>
  <c r="G12" i="22"/>
  <c r="E12"/>
  <c r="G12" i="20"/>
  <c r="E12"/>
  <c r="G12" i="18"/>
  <c r="E12"/>
  <c r="G12" i="16"/>
  <c r="E12"/>
  <c r="G12" i="14"/>
  <c r="F17" i="22"/>
  <c r="F15"/>
  <c r="F13"/>
  <c r="E17" i="21"/>
  <c r="E15"/>
  <c r="E13"/>
  <c r="F17" i="20"/>
  <c r="F15"/>
  <c r="F13"/>
  <c r="E17" i="19"/>
  <c r="E15"/>
  <c r="E13"/>
  <c r="F17" i="18"/>
  <c r="F15"/>
  <c r="F13"/>
  <c r="E17" i="17"/>
  <c r="E15"/>
  <c r="E13"/>
  <c r="F17" i="16"/>
  <c r="F15"/>
  <c r="F13"/>
  <c r="F17" i="14"/>
  <c r="F16" s="1"/>
  <c r="F15"/>
  <c r="F13"/>
  <c r="E12" i="26" l="1"/>
  <c r="E11" s="1"/>
  <c r="E12" i="14"/>
  <c r="F12" i="16"/>
  <c r="F11" s="1"/>
  <c r="F12" i="18"/>
  <c r="F11" s="1"/>
  <c r="F12" i="20"/>
  <c r="F11" s="1"/>
  <c r="F12" i="22"/>
  <c r="F11" s="1"/>
  <c r="D12" i="16"/>
  <c r="D11" s="1"/>
  <c r="G12" i="17"/>
  <c r="G11" s="1"/>
  <c r="H12" i="18"/>
  <c r="H11" s="1"/>
  <c r="D12" i="20"/>
  <c r="D11" s="1"/>
  <c r="G12" i="21"/>
  <c r="G11" s="1"/>
  <c r="H12" i="22"/>
  <c r="H11" s="1"/>
  <c r="E12" i="23"/>
  <c r="E11" s="1"/>
  <c r="G12"/>
  <c r="G11" s="1"/>
  <c r="D12" i="25"/>
  <c r="D11" s="1"/>
  <c r="G12" i="26"/>
  <c r="G11" s="1"/>
  <c r="F12" i="25"/>
  <c r="F11" s="1"/>
  <c r="D12" i="14"/>
  <c r="F12"/>
  <c r="F11" s="1"/>
  <c r="H12"/>
  <c r="H11" s="1"/>
  <c r="D11" i="24"/>
  <c r="D18"/>
  <c r="H11"/>
  <c r="H18"/>
  <c r="G11" i="25"/>
  <c r="G18"/>
  <c r="F11" i="26"/>
  <c r="F18"/>
  <c r="F11" i="24"/>
  <c r="F18"/>
  <c r="E11" i="25"/>
  <c r="E18"/>
  <c r="D11" i="26"/>
  <c r="D18"/>
  <c r="H11"/>
  <c r="H18"/>
  <c r="E18" i="24"/>
  <c r="D18" i="25"/>
  <c r="H18"/>
  <c r="G18" i="26"/>
  <c r="G18" i="24"/>
  <c r="F18" i="25"/>
  <c r="E18" i="26"/>
  <c r="F11" i="23"/>
  <c r="F18"/>
  <c r="D11"/>
  <c r="D18"/>
  <c r="H11"/>
  <c r="H18"/>
  <c r="E18"/>
  <c r="E12" i="17"/>
  <c r="E11" s="1"/>
  <c r="E12" i="19"/>
  <c r="E11" s="1"/>
  <c r="E12" i="21"/>
  <c r="E11" s="1"/>
  <c r="D11" i="14"/>
  <c r="H12" i="16"/>
  <c r="H11" s="1"/>
  <c r="D12" i="18"/>
  <c r="D11" s="1"/>
  <c r="G12" i="19"/>
  <c r="G11" s="1"/>
  <c r="H12" i="20"/>
  <c r="H11" s="1"/>
  <c r="D12" i="22"/>
  <c r="D11" s="1"/>
  <c r="G11" i="14"/>
  <c r="G18"/>
  <c r="G11" i="16"/>
  <c r="G18"/>
  <c r="G11" i="18"/>
  <c r="G18"/>
  <c r="G11" i="20"/>
  <c r="G18"/>
  <c r="G11" i="22"/>
  <c r="G18"/>
  <c r="D11" i="17"/>
  <c r="D18"/>
  <c r="H11"/>
  <c r="H18"/>
  <c r="F11" i="19"/>
  <c r="F18"/>
  <c r="D11" i="21"/>
  <c r="D18"/>
  <c r="H11"/>
  <c r="H18"/>
  <c r="E11" i="14"/>
  <c r="E18"/>
  <c r="E11" i="16"/>
  <c r="E18"/>
  <c r="E11" i="18"/>
  <c r="E18"/>
  <c r="E11" i="20"/>
  <c r="E18"/>
  <c r="E11" i="22"/>
  <c r="E18"/>
  <c r="F11" i="17"/>
  <c r="F18"/>
  <c r="D11" i="19"/>
  <c r="D18"/>
  <c r="H11"/>
  <c r="H18"/>
  <c r="F11" i="21"/>
  <c r="F18"/>
  <c r="F18" i="14"/>
  <c r="F18" i="16"/>
  <c r="E18" i="17"/>
  <c r="F18" i="18"/>
  <c r="E18" i="19"/>
  <c r="F18" i="20"/>
  <c r="E18" i="21"/>
  <c r="F18" i="22"/>
  <c r="D18" i="14"/>
  <c r="D18" i="16"/>
  <c r="H18"/>
  <c r="G18" i="17"/>
  <c r="D18" i="18"/>
  <c r="H18"/>
  <c r="G18" i="19"/>
  <c r="D18" i="20"/>
  <c r="H18"/>
  <c r="G18" i="21"/>
  <c r="D18" i="22"/>
  <c r="H18"/>
  <c r="H18" i="14" l="1"/>
  <c r="G18" i="23"/>
</calcChain>
</file>

<file path=xl/comments1.xml><?xml version="1.0" encoding="utf-8"?>
<comments xmlns="http://schemas.openxmlformats.org/spreadsheetml/2006/main">
  <authors>
    <author>parpieva</author>
  </authors>
  <commentList>
    <comment ref="C6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по муниципальному образованию в соответствии с ЗП-культура за 2013 год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7" authorId="0">
      <text>
        <r>
          <rPr>
            <sz val="8"/>
            <color indexed="81"/>
            <rFont val="Tahoma"/>
            <family val="2"/>
            <charset val="204"/>
          </rPr>
          <t xml:space="preserve">исходя из ЗП-культра за 2013 год
</t>
        </r>
      </text>
    </comment>
    <comment ref="C8" authorId="0">
      <text>
        <r>
          <rPr>
            <b/>
            <sz val="8"/>
            <color indexed="81"/>
            <rFont val="Tahoma"/>
            <family val="2"/>
            <charset val="204"/>
          </rPr>
          <t>в соответствии с ЗП-культура за 2013 г. (ТОЛЬКО СРЕДНЕСПИСОЧНАЯ ЧИСЛЕННОСТЬ)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parpieva</author>
  </authors>
  <commentList>
    <comment ref="C6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по муниципальному образованию в соответствии с ЗП-культура за 2013 год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7" authorId="0">
      <text>
        <r>
          <rPr>
            <sz val="8"/>
            <color indexed="81"/>
            <rFont val="Tahoma"/>
            <family val="2"/>
            <charset val="204"/>
          </rPr>
          <t xml:space="preserve">исходя из ЗП-культра за 2013 год
</t>
        </r>
      </text>
    </comment>
    <comment ref="C8" authorId="0">
      <text>
        <r>
          <rPr>
            <b/>
            <sz val="8"/>
            <color indexed="81"/>
            <rFont val="Tahoma"/>
            <family val="2"/>
            <charset val="204"/>
          </rPr>
          <t>в соответствии с ЗП-культура за 2013 г. (ТОЛЬКО СРЕДНЕСПИСОЧНАЯ ЧИСЛЕННОСТЬ)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parpieva</author>
  </authors>
  <commentList>
    <comment ref="C6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по муниципальному образованию в соответствии с ЗП-культура за 2013 год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7" authorId="0">
      <text>
        <r>
          <rPr>
            <sz val="8"/>
            <color indexed="81"/>
            <rFont val="Tahoma"/>
            <family val="2"/>
            <charset val="204"/>
          </rPr>
          <t xml:space="preserve">исходя из ЗП-культра за 2013 год
</t>
        </r>
      </text>
    </comment>
    <comment ref="C8" authorId="0">
      <text>
        <r>
          <rPr>
            <b/>
            <sz val="8"/>
            <color indexed="81"/>
            <rFont val="Tahoma"/>
            <family val="2"/>
            <charset val="204"/>
          </rPr>
          <t>в соответствии с ЗП-культура за 2013 г. (ТОЛЬКО СРЕДНЕСПИСОЧНАЯ ЧИСЛЕННОСТЬ)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parpieva</author>
  </authors>
  <commentList>
    <comment ref="C6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по муниципальному образованию в соответствии с ЗП-культура за 2013 год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7" authorId="0">
      <text>
        <r>
          <rPr>
            <sz val="8"/>
            <color indexed="81"/>
            <rFont val="Tahoma"/>
            <family val="2"/>
            <charset val="204"/>
          </rPr>
          <t xml:space="preserve">исходя из ЗП-культра за 2013 год
</t>
        </r>
      </text>
    </comment>
    <comment ref="C8" authorId="0">
      <text>
        <r>
          <rPr>
            <b/>
            <sz val="8"/>
            <color indexed="81"/>
            <rFont val="Tahoma"/>
            <family val="2"/>
            <charset val="204"/>
          </rPr>
          <t>в соответствии с ЗП-культура за 2013 г. (ТОЛЬКО СРЕДНЕСПИСОЧНАЯ ЧИСЛЕННОСТЬ)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parpieva</author>
  </authors>
  <commentList>
    <comment ref="C6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по муниципальному образованию в соответствии с ЗП-культура за 2013 год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7" authorId="0">
      <text>
        <r>
          <rPr>
            <sz val="8"/>
            <color indexed="81"/>
            <rFont val="Tahoma"/>
            <family val="2"/>
            <charset val="204"/>
          </rPr>
          <t xml:space="preserve">исходя из ЗП-культра за 2013 год
</t>
        </r>
      </text>
    </comment>
    <comment ref="C8" authorId="0">
      <text>
        <r>
          <rPr>
            <b/>
            <sz val="8"/>
            <color indexed="81"/>
            <rFont val="Tahoma"/>
            <family val="2"/>
            <charset val="204"/>
          </rPr>
          <t>в соответствии с ЗП-культура за 2013 г. (ТОЛЬКО СРЕДНЕСПИСОЧНАЯ ЧИСЛЕННОСТЬ)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parpieva</author>
  </authors>
  <commentList>
    <comment ref="C6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по муниципальному образованию в соответствии с ЗП-культура за 2013 год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7" authorId="0">
      <text>
        <r>
          <rPr>
            <sz val="8"/>
            <color indexed="81"/>
            <rFont val="Tahoma"/>
            <family val="2"/>
            <charset val="204"/>
          </rPr>
          <t xml:space="preserve">исходя из ЗП-культра за 2013 год
</t>
        </r>
      </text>
    </comment>
    <comment ref="C8" authorId="0">
      <text>
        <r>
          <rPr>
            <b/>
            <sz val="8"/>
            <color indexed="81"/>
            <rFont val="Tahoma"/>
            <family val="2"/>
            <charset val="204"/>
          </rPr>
          <t>в соответствии с ЗП-культура за 2013 г. (ТОЛЬКО СРЕДНЕСПИСОЧНАЯ ЧИСЛЕННОСТЬ)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parpieva</author>
  </authors>
  <commentList>
    <comment ref="C6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по муниципальному образованию в соответствии с ЗП-культура за 2013 год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7" authorId="0">
      <text>
        <r>
          <rPr>
            <sz val="8"/>
            <color indexed="81"/>
            <rFont val="Tahoma"/>
            <family val="2"/>
            <charset val="204"/>
          </rPr>
          <t xml:space="preserve">исходя из ЗП-культра за 2013 год
</t>
        </r>
      </text>
    </comment>
    <comment ref="C8" authorId="0">
      <text>
        <r>
          <rPr>
            <b/>
            <sz val="8"/>
            <color indexed="81"/>
            <rFont val="Tahoma"/>
            <family val="2"/>
            <charset val="204"/>
          </rPr>
          <t>в соответствии с ЗП-культура за 2013 г. (ТОЛЬКО СРЕДНЕСПИСОЧНАЯ ЧИСЛЕННОСТЬ)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parpieva</author>
  </authors>
  <commentList>
    <comment ref="C6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по муниципальному образованию в соответствии с ЗП-культура за 2013 год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7" authorId="0">
      <text>
        <r>
          <rPr>
            <sz val="8"/>
            <color indexed="81"/>
            <rFont val="Tahoma"/>
            <family val="2"/>
            <charset val="204"/>
          </rPr>
          <t xml:space="preserve">исходя из ЗП-культра за 2013 год
</t>
        </r>
      </text>
    </comment>
    <comment ref="C8" authorId="0">
      <text>
        <r>
          <rPr>
            <b/>
            <sz val="8"/>
            <color indexed="81"/>
            <rFont val="Tahoma"/>
            <family val="2"/>
            <charset val="204"/>
          </rPr>
          <t>в соответствии с ЗП-культура за 2013 г. (ТОЛЬКО СРЕДНЕСПИСОЧНАЯ ЧИСЛЕННОСТЬ)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parpieva</author>
  </authors>
  <commentList>
    <comment ref="C6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по муниципальному образованию в соответствии с ЗП-культура за 2013 год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7" authorId="0">
      <text>
        <r>
          <rPr>
            <sz val="8"/>
            <color indexed="81"/>
            <rFont val="Tahoma"/>
            <family val="2"/>
            <charset val="204"/>
          </rPr>
          <t xml:space="preserve">исходя из ЗП-культра за 2013 год
</t>
        </r>
      </text>
    </comment>
    <comment ref="C8" authorId="0">
      <text>
        <r>
          <rPr>
            <b/>
            <sz val="8"/>
            <color indexed="81"/>
            <rFont val="Tahoma"/>
            <family val="2"/>
            <charset val="204"/>
          </rPr>
          <t>в соответствии с ЗП-культура за 2013 г. (ТОЛЬКО СРЕДНЕСПИСОЧНАЯ ЧИСЛЕННОСТЬ)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parpieva</author>
  </authors>
  <commentList>
    <comment ref="C6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по муниципальному образованию в соответствии с ЗП-культура за 2013 год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7" authorId="0">
      <text>
        <r>
          <rPr>
            <sz val="8"/>
            <color indexed="81"/>
            <rFont val="Tahoma"/>
            <family val="2"/>
            <charset val="204"/>
          </rPr>
          <t xml:space="preserve">исходя из ЗП-культра за 2013 год
</t>
        </r>
      </text>
    </comment>
    <comment ref="C8" authorId="0">
      <text>
        <r>
          <rPr>
            <b/>
            <sz val="8"/>
            <color indexed="81"/>
            <rFont val="Tahoma"/>
            <family val="2"/>
            <charset val="204"/>
          </rPr>
          <t>в соответствии с ЗП-культура за 2013 г. (ТОЛЬКО СРЕДНЕСПИСОЧНАЯ ЧИСЛЕННОСТЬ)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parpieva</author>
  </authors>
  <commentList>
    <comment ref="C6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по муниципальному образованию в соответствии с ЗП-культура за 2013 год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7" authorId="0">
      <text>
        <r>
          <rPr>
            <sz val="8"/>
            <color indexed="81"/>
            <rFont val="Tahoma"/>
            <family val="2"/>
            <charset val="204"/>
          </rPr>
          <t xml:space="preserve">исходя из ЗП-культра за 2013 год
</t>
        </r>
      </text>
    </comment>
    <comment ref="C8" authorId="0">
      <text>
        <r>
          <rPr>
            <b/>
            <sz val="8"/>
            <color indexed="81"/>
            <rFont val="Tahoma"/>
            <family val="2"/>
            <charset val="204"/>
          </rPr>
          <t>в соответствии с ЗП-культура за 2013 г. (ТОЛЬКО СРЕДНЕСПИСОЧНАЯ ЧИСЛЕННОСТЬ)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<sst xmlns="http://schemas.openxmlformats.org/spreadsheetml/2006/main" count="397" uniqueCount="27">
  <si>
    <t>Наименование показателей</t>
  </si>
  <si>
    <t xml:space="preserve">2014 г. </t>
  </si>
  <si>
    <t>2015 г.</t>
  </si>
  <si>
    <t>2016 г.</t>
  </si>
  <si>
    <t>2017 г.</t>
  </si>
  <si>
    <t>2018 г.</t>
  </si>
  <si>
    <t>Среднесписочная численность  работников учреждений культуры, человек</t>
  </si>
  <si>
    <t>Средняя заработная плата работников по субъекту Российской Федерации, рублей</t>
  </si>
  <si>
    <t>Средняя заработная плата работников учреждений культуры, рублей</t>
  </si>
  <si>
    <t>Доля средств от приносящей доход деятельности в фонде заработной платы по работникам учреждений культуры, %</t>
  </si>
  <si>
    <t>2013 г. (отчет)</t>
  </si>
  <si>
    <t>*</t>
  </si>
  <si>
    <t>Соотношение объема средств от оптимизации к объему средств, предусмотренных на повышение заработной платы, %</t>
  </si>
  <si>
    <t>Перечень целевых показателей (нормативов) оптимизации сети муниципальных учреждений культуры</t>
  </si>
  <si>
    <t xml:space="preserve">Приложение  </t>
  </si>
  <si>
    <t xml:space="preserve">Соотношение средней заработной платы работников учреждений культуры и средней заработной платы в субъекте Российской Федерации, % </t>
  </si>
  <si>
    <t>Наименование поселения</t>
  </si>
  <si>
    <t>Спасское</t>
  </si>
  <si>
    <t xml:space="preserve">Прирост фонда оплаты труда с начислениями к 2013 г., тыс. рублей </t>
  </si>
  <si>
    <t>Фонд оплаты труда за счет всех источников, тыс. руб.</t>
  </si>
  <si>
    <t>от оптимизации численности персонала, в том числе административно-управленческого персонала, тыс. рублей</t>
  </si>
  <si>
    <t>от сокращения и оптимизации расходов на содержание учреждений, тыс. рублей</t>
  </si>
  <si>
    <t>Объем средств, направленных на повышение заработной платы работников учреждений культуры за счет средств от приносящей доход деятельности (не менее 13% от общего фонда оплаты труда), тыс. рублей</t>
  </si>
  <si>
    <t>от реструктуризации сети, тыс. рублей</t>
  </si>
  <si>
    <t>Объем средств, полученных за счет проведения мероприятий по оптимизации, (тыс.рублей), из них:</t>
  </si>
  <si>
    <t xml:space="preserve">Объем бюджетных ассигнований, необходимых для повышения заработной платы работников учреждений культуры, тыс. рублей </t>
  </si>
  <si>
    <t xml:space="preserve">Приложение 2 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</si>
</sst>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3">
    <xf numFmtId="0" fontId="0" fillId="0" borderId="0" xfId="0"/>
    <xf numFmtId="16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center" wrapText="1"/>
    </xf>
    <xf numFmtId="164" fontId="0" fillId="0" borderId="0" xfId="0" applyNumberFormat="1"/>
    <xf numFmtId="164" fontId="2" fillId="0" borderId="0" xfId="0" applyNumberFormat="1" applyFont="1"/>
    <xf numFmtId="164" fontId="8" fillId="0" borderId="0" xfId="0" applyNumberFormat="1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3" fontId="2" fillId="0" borderId="0" xfId="0" applyNumberFormat="1" applyFont="1"/>
    <xf numFmtId="3" fontId="1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164" fontId="7" fillId="3" borderId="1" xfId="0" applyNumberFormat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 wrapText="1"/>
    </xf>
    <xf numFmtId="164" fontId="9" fillId="3" borderId="1" xfId="1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/>
    </xf>
    <xf numFmtId="164" fontId="10" fillId="0" borderId="2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view="pageBreakPreview" zoomScale="75" zoomScaleSheetLayoutView="75" workbookViewId="0">
      <pane xSplit="2" ySplit="4" topLeftCell="C5" activePane="bottomRight" state="frozen"/>
      <selection activeCell="B7" sqref="B7"/>
      <selection pane="topRight" activeCell="B7" sqref="B7"/>
      <selection pane="bottomLeft" activeCell="B7" sqref="B7"/>
      <selection pane="bottomRight" activeCell="A3" sqref="A3:H3"/>
    </sheetView>
  </sheetViews>
  <sheetFormatPr defaultRowHeight="15"/>
  <cols>
    <col min="1" max="1" width="9.140625" style="11"/>
    <col min="2" max="2" width="59.7109375" style="4" customWidth="1"/>
    <col min="3" max="3" width="12.7109375" style="4" customWidth="1"/>
    <col min="4" max="7" width="12.5703125" style="4" customWidth="1"/>
    <col min="8" max="8" width="14.42578125" style="4" customWidth="1"/>
    <col min="9" max="16384" width="9.140625" style="4"/>
  </cols>
  <sheetData>
    <row r="1" spans="1:8" ht="18.75">
      <c r="A1" s="9"/>
      <c r="B1" s="5"/>
      <c r="C1" s="5"/>
      <c r="D1" s="5"/>
      <c r="E1" s="5"/>
      <c r="F1" s="5"/>
      <c r="G1" s="5"/>
      <c r="H1" s="20" t="s">
        <v>26</v>
      </c>
    </row>
    <row r="2" spans="1:8" ht="18.75">
      <c r="A2" s="9"/>
      <c r="B2" s="5" t="s">
        <v>16</v>
      </c>
      <c r="C2" s="21" t="s">
        <v>17</v>
      </c>
      <c r="D2" s="21"/>
      <c r="E2" s="21"/>
      <c r="F2" s="5"/>
      <c r="G2" s="5"/>
      <c r="H2" s="6"/>
    </row>
    <row r="3" spans="1:8" ht="37.5" customHeight="1">
      <c r="A3" s="22" t="s">
        <v>13</v>
      </c>
      <c r="B3" s="22"/>
      <c r="C3" s="22"/>
      <c r="D3" s="22"/>
      <c r="E3" s="22"/>
      <c r="F3" s="22"/>
      <c r="G3" s="22"/>
      <c r="H3" s="22"/>
    </row>
    <row r="4" spans="1:8" ht="31.5">
      <c r="A4" s="10"/>
      <c r="B4" s="7" t="s">
        <v>0</v>
      </c>
      <c r="C4" s="7" t="s">
        <v>10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</row>
    <row r="5" spans="1:8" ht="31.5">
      <c r="A5" s="10">
        <v>1</v>
      </c>
      <c r="B5" s="8" t="s">
        <v>7</v>
      </c>
      <c r="C5" s="1">
        <v>24944</v>
      </c>
      <c r="D5" s="1">
        <v>26643</v>
      </c>
      <c r="E5" s="1">
        <v>27997</v>
      </c>
      <c r="F5" s="1">
        <v>29703</v>
      </c>
      <c r="G5" s="1">
        <v>31713</v>
      </c>
      <c r="H5" s="1">
        <v>40748</v>
      </c>
    </row>
    <row r="6" spans="1:8" ht="31.5">
      <c r="A6" s="10">
        <v>2</v>
      </c>
      <c r="B6" s="8" t="s">
        <v>8</v>
      </c>
      <c r="C6" s="12">
        <v>11184.722222222223</v>
      </c>
      <c r="D6" s="2">
        <v>17291.3</v>
      </c>
      <c r="E6" s="2">
        <v>20633.8</v>
      </c>
      <c r="F6" s="2">
        <v>24475.3</v>
      </c>
      <c r="G6" s="2">
        <v>31713</v>
      </c>
      <c r="H6" s="2">
        <v>40748</v>
      </c>
    </row>
    <row r="7" spans="1:8" ht="48.75" customHeight="1">
      <c r="A7" s="10">
        <v>3</v>
      </c>
      <c r="B7" s="8" t="s">
        <v>15</v>
      </c>
      <c r="C7" s="19">
        <f t="shared" ref="C7:H7" si="0">C6/C5*100</f>
        <v>44.839328985817126</v>
      </c>
      <c r="D7" s="13">
        <v>64.900000000000006</v>
      </c>
      <c r="E7" s="13">
        <v>73.7</v>
      </c>
      <c r="F7" s="13">
        <v>82.4</v>
      </c>
      <c r="G7" s="13">
        <v>100</v>
      </c>
      <c r="H7" s="13">
        <f t="shared" si="0"/>
        <v>100</v>
      </c>
    </row>
    <row r="8" spans="1:8" ht="31.5">
      <c r="A8" s="10">
        <v>4</v>
      </c>
      <c r="B8" s="8" t="s">
        <v>6</v>
      </c>
      <c r="C8" s="18">
        <v>12</v>
      </c>
      <c r="D8" s="14">
        <f>C8*0.97</f>
        <v>11.64</v>
      </c>
      <c r="E8" s="14">
        <f>C8*0.95</f>
        <v>11.399999999999999</v>
      </c>
      <c r="F8" s="14">
        <f>C8*0.93</f>
        <v>11.16</v>
      </c>
      <c r="G8" s="14">
        <f>C8*0.92</f>
        <v>11.040000000000001</v>
      </c>
      <c r="H8" s="14">
        <f>C8*0.9</f>
        <v>10.8</v>
      </c>
    </row>
    <row r="9" spans="1:8" ht="15.75">
      <c r="A9" s="10">
        <v>5</v>
      </c>
      <c r="B9" s="8" t="s">
        <v>19</v>
      </c>
      <c r="C9" s="14">
        <f>C8*C6*12*1.302/1000</f>
        <v>2097.0012000000006</v>
      </c>
      <c r="D9" s="14">
        <f t="shared" ref="D9:H9" si="1">D8*D6*12*1.302/1000</f>
        <v>3144.6539167679998</v>
      </c>
      <c r="E9" s="14">
        <f t="shared" si="1"/>
        <v>3675.1603996799995</v>
      </c>
      <c r="F9" s="14">
        <f t="shared" si="1"/>
        <v>4267.6072931520002</v>
      </c>
      <c r="G9" s="14">
        <f t="shared" si="1"/>
        <v>5470.1423884800006</v>
      </c>
      <c r="H9" s="14">
        <f t="shared" si="1"/>
        <v>6875.7849216000013</v>
      </c>
    </row>
    <row r="10" spans="1:8" ht="33" customHeight="1">
      <c r="A10" s="10">
        <v>6</v>
      </c>
      <c r="B10" s="3" t="s">
        <v>18</v>
      </c>
      <c r="C10" s="14" t="s">
        <v>11</v>
      </c>
      <c r="D10" s="14">
        <f>D9-C9</f>
        <v>1047.6527167679992</v>
      </c>
      <c r="E10" s="14">
        <f>E9-C9</f>
        <v>1578.1591996799989</v>
      </c>
      <c r="F10" s="14">
        <f>F9-C9</f>
        <v>2170.6060931519996</v>
      </c>
      <c r="G10" s="14">
        <f>G9-C9</f>
        <v>3373.14118848</v>
      </c>
      <c r="H10" s="14">
        <f>H9-C9</f>
        <v>4778.7837216000007</v>
      </c>
    </row>
    <row r="11" spans="1:8" ht="47.25">
      <c r="A11" s="10">
        <v>7</v>
      </c>
      <c r="B11" s="3" t="s">
        <v>12</v>
      </c>
      <c r="C11" s="14" t="s">
        <v>11</v>
      </c>
      <c r="D11" s="14">
        <f>D12/D10*100</f>
        <v>14.883356600461839</v>
      </c>
      <c r="E11" s="14">
        <f t="shared" ref="E11:H11" si="2">E12/E10*100</f>
        <v>12.402661144939572</v>
      </c>
      <c r="F11" s="14">
        <f t="shared" si="2"/>
        <v>12.828150893777698</v>
      </c>
      <c r="G11" s="14">
        <f t="shared" si="2"/>
        <v>13.162691394094669</v>
      </c>
      <c r="H11" s="14">
        <f t="shared" si="2"/>
        <v>14.197366304513196</v>
      </c>
    </row>
    <row r="12" spans="1:8" ht="31.5">
      <c r="A12" s="10">
        <v>8</v>
      </c>
      <c r="B12" s="3" t="s">
        <v>24</v>
      </c>
      <c r="C12" s="14" t="s">
        <v>11</v>
      </c>
      <c r="D12" s="14">
        <f>D13+D14+D15</f>
        <v>155.92588977100777</v>
      </c>
      <c r="E12" s="14">
        <f t="shared" ref="E12:H12" si="3">E13+E14+E15</f>
        <v>195.73373786400055</v>
      </c>
      <c r="F12" s="14">
        <f t="shared" si="3"/>
        <v>278.44862493907141</v>
      </c>
      <c r="G12" s="14">
        <f t="shared" si="3"/>
        <v>443.99616492671959</v>
      </c>
      <c r="H12" s="14">
        <f t="shared" si="3"/>
        <v>678.46142985600022</v>
      </c>
    </row>
    <row r="13" spans="1:8" ht="18.75" customHeight="1">
      <c r="A13" s="10">
        <v>9</v>
      </c>
      <c r="B13" s="3" t="s">
        <v>23</v>
      </c>
      <c r="C13" s="14" t="s">
        <v>11</v>
      </c>
      <c r="D13" s="15">
        <f>D10*0.03</f>
        <v>31.429581503039977</v>
      </c>
      <c r="E13" s="15">
        <f>E10*0.04</f>
        <v>63.126367987199956</v>
      </c>
      <c r="F13" s="16">
        <f>F10*0.045</f>
        <v>97.677274191839984</v>
      </c>
      <c r="G13" s="16">
        <f>G10*0.059</f>
        <v>199.01533012031999</v>
      </c>
      <c r="H13" s="15">
        <f>H10*0.057</f>
        <v>272.39067213120006</v>
      </c>
    </row>
    <row r="14" spans="1:8" ht="34.5" customHeight="1">
      <c r="A14" s="10">
        <v>10</v>
      </c>
      <c r="B14" s="3" t="s">
        <v>20</v>
      </c>
      <c r="C14" s="14" t="s">
        <v>11</v>
      </c>
      <c r="D14" s="15">
        <f>D6*(C8-D8)*1.302*12/1000</f>
        <v>97.257337631999832</v>
      </c>
      <c r="E14" s="15">
        <f t="shared" ref="E14:H14" si="4">E6*(D8-E8)*1.302*12/1000</f>
        <v>77.371797888000643</v>
      </c>
      <c r="F14" s="15">
        <f t="shared" si="4"/>
        <v>91.776500927999408</v>
      </c>
      <c r="G14" s="15">
        <f t="shared" si="4"/>
        <v>59.458069439999612</v>
      </c>
      <c r="H14" s="15">
        <f t="shared" si="4"/>
        <v>152.79522048000015</v>
      </c>
    </row>
    <row r="15" spans="1:8" ht="31.5">
      <c r="A15" s="10">
        <v>11</v>
      </c>
      <c r="B15" s="8" t="s">
        <v>21</v>
      </c>
      <c r="C15" s="14" t="s">
        <v>11</v>
      </c>
      <c r="D15" s="14">
        <f>D10*0.026</f>
        <v>27.238970635967977</v>
      </c>
      <c r="E15" s="14">
        <f>E10*0.035</f>
        <v>55.235571988799968</v>
      </c>
      <c r="F15" s="14">
        <f>F10*0.041</f>
        <v>88.994849819231987</v>
      </c>
      <c r="G15" s="14">
        <f>G10*0.055</f>
        <v>185.52276536639999</v>
      </c>
      <c r="H15" s="14">
        <f>H10*0.053</f>
        <v>253.27553724480003</v>
      </c>
    </row>
    <row r="16" spans="1:8" ht="35.25" customHeight="1">
      <c r="A16" s="10">
        <v>12</v>
      </c>
      <c r="B16" s="8" t="s">
        <v>9</v>
      </c>
      <c r="C16" s="14" t="s">
        <v>11</v>
      </c>
      <c r="D16" s="16">
        <f>D17/D10*100</f>
        <v>13</v>
      </c>
      <c r="E16" s="16">
        <f t="shared" ref="E16:H16" si="5">E17/E10*100</f>
        <v>13</v>
      </c>
      <c r="F16" s="16">
        <f t="shared" si="5"/>
        <v>13</v>
      </c>
      <c r="G16" s="16">
        <f t="shared" si="5"/>
        <v>13</v>
      </c>
      <c r="H16" s="16">
        <f t="shared" si="5"/>
        <v>13</v>
      </c>
    </row>
    <row r="17" spans="1:8" ht="63">
      <c r="A17" s="10">
        <v>13</v>
      </c>
      <c r="B17" s="8" t="s">
        <v>22</v>
      </c>
      <c r="C17" s="14" t="s">
        <v>11</v>
      </c>
      <c r="D17" s="17">
        <f>D10*0.13</f>
        <v>136.1948531798399</v>
      </c>
      <c r="E17" s="17">
        <f t="shared" ref="E17:H17" si="6">E10*0.13</f>
        <v>205.16069595839986</v>
      </c>
      <c r="F17" s="17">
        <f t="shared" si="6"/>
        <v>282.17879210975997</v>
      </c>
      <c r="G17" s="17">
        <f t="shared" si="6"/>
        <v>438.50835450240004</v>
      </c>
      <c r="H17" s="17">
        <f t="shared" si="6"/>
        <v>621.24188380800013</v>
      </c>
    </row>
    <row r="18" spans="1:8" ht="47.25">
      <c r="A18" s="10">
        <v>14</v>
      </c>
      <c r="B18" s="3" t="s">
        <v>25</v>
      </c>
      <c r="C18" s="14" t="s">
        <v>11</v>
      </c>
      <c r="D18" s="14">
        <f>D10-D12-D17</f>
        <v>755.53197381715154</v>
      </c>
      <c r="E18" s="14">
        <f t="shared" ref="E18:H18" si="7">E10-E12-E17</f>
        <v>1177.2647658575986</v>
      </c>
      <c r="F18" s="14">
        <f t="shared" si="7"/>
        <v>1609.9786761031683</v>
      </c>
      <c r="G18" s="14">
        <f t="shared" si="7"/>
        <v>2490.6366690508803</v>
      </c>
      <c r="H18" s="14">
        <f t="shared" si="7"/>
        <v>3479.0804079360005</v>
      </c>
    </row>
  </sheetData>
  <mergeCells count="2">
    <mergeCell ref="C2:E2"/>
    <mergeCell ref="A3:H3"/>
  </mergeCells>
  <printOptions horizontalCentered="1"/>
  <pageMargins left="0.16" right="0.17" top="0.22" bottom="0.15" header="0.22" footer="0.15"/>
  <pageSetup paperSize="9" scale="89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8"/>
  <sheetViews>
    <sheetView view="pageBreakPreview" zoomScale="75" zoomScaleSheetLayoutView="75" workbookViewId="0">
      <pane xSplit="2" ySplit="4" topLeftCell="C5" activePane="bottomRight" state="frozen"/>
      <selection activeCell="H9" sqref="H9"/>
      <selection pane="topRight" activeCell="H9" sqref="H9"/>
      <selection pane="bottomLeft" activeCell="H9" sqref="H9"/>
      <selection pane="bottomRight" activeCell="H9" sqref="H9"/>
    </sheetView>
  </sheetViews>
  <sheetFormatPr defaultRowHeight="15"/>
  <cols>
    <col min="1" max="1" width="9.140625" style="11"/>
    <col min="2" max="2" width="59.7109375" style="4" customWidth="1"/>
    <col min="3" max="3" width="12.7109375" style="4" customWidth="1"/>
    <col min="4" max="7" width="12.5703125" style="4" customWidth="1"/>
    <col min="8" max="8" width="14.42578125" style="4" customWidth="1"/>
    <col min="9" max="16384" width="9.140625" style="4"/>
  </cols>
  <sheetData>
    <row r="1" spans="1:8" ht="18.75">
      <c r="A1" s="9"/>
      <c r="B1" s="5"/>
      <c r="C1" s="5"/>
      <c r="D1" s="5"/>
      <c r="E1" s="5"/>
      <c r="F1" s="5"/>
      <c r="G1" s="5"/>
      <c r="H1" s="6" t="s">
        <v>14</v>
      </c>
    </row>
    <row r="2" spans="1:8" ht="18.75">
      <c r="A2" s="9"/>
      <c r="B2" s="5" t="s">
        <v>16</v>
      </c>
      <c r="C2" s="21"/>
      <c r="D2" s="21"/>
      <c r="E2" s="21"/>
      <c r="F2" s="5"/>
      <c r="G2" s="5"/>
      <c r="H2" s="6"/>
    </row>
    <row r="3" spans="1:8" ht="37.5" customHeight="1">
      <c r="A3" s="22" t="s">
        <v>13</v>
      </c>
      <c r="B3" s="22"/>
      <c r="C3" s="22"/>
      <c r="D3" s="22"/>
      <c r="E3" s="22"/>
      <c r="F3" s="22"/>
      <c r="G3" s="22"/>
      <c r="H3" s="22"/>
    </row>
    <row r="4" spans="1:8" ht="31.5">
      <c r="A4" s="10"/>
      <c r="B4" s="7" t="s">
        <v>0</v>
      </c>
      <c r="C4" s="7" t="s">
        <v>10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</row>
    <row r="5" spans="1:8" ht="31.5">
      <c r="A5" s="10">
        <v>1</v>
      </c>
      <c r="B5" s="8" t="s">
        <v>7</v>
      </c>
      <c r="C5" s="1">
        <v>24944</v>
      </c>
      <c r="D5" s="1">
        <v>27103</v>
      </c>
      <c r="E5" s="1">
        <v>29618</v>
      </c>
      <c r="F5" s="1">
        <v>32455</v>
      </c>
      <c r="G5" s="1">
        <v>36479</v>
      </c>
      <c r="H5" s="1">
        <v>40748</v>
      </c>
    </row>
    <row r="6" spans="1:8" ht="31.5">
      <c r="A6" s="10">
        <v>2</v>
      </c>
      <c r="B6" s="8" t="s">
        <v>8</v>
      </c>
      <c r="C6" s="12"/>
      <c r="D6" s="2"/>
      <c r="E6" s="2"/>
      <c r="F6" s="2"/>
      <c r="G6" s="2"/>
      <c r="H6" s="2"/>
    </row>
    <row r="7" spans="1:8" ht="48.75" customHeight="1">
      <c r="A7" s="10">
        <v>3</v>
      </c>
      <c r="B7" s="8" t="s">
        <v>15</v>
      </c>
      <c r="C7" s="19">
        <f t="shared" ref="C7:H7" si="0">C6/C5*100</f>
        <v>0</v>
      </c>
      <c r="D7" s="13">
        <f t="shared" si="0"/>
        <v>0</v>
      </c>
      <c r="E7" s="13">
        <f t="shared" si="0"/>
        <v>0</v>
      </c>
      <c r="F7" s="13">
        <f t="shared" si="0"/>
        <v>0</v>
      </c>
      <c r="G7" s="13">
        <f t="shared" si="0"/>
        <v>0</v>
      </c>
      <c r="H7" s="13">
        <f t="shared" si="0"/>
        <v>0</v>
      </c>
    </row>
    <row r="8" spans="1:8" ht="31.5">
      <c r="A8" s="10">
        <v>4</v>
      </c>
      <c r="B8" s="8" t="s">
        <v>6</v>
      </c>
      <c r="C8" s="18"/>
      <c r="D8" s="14">
        <f>C8*0.97</f>
        <v>0</v>
      </c>
      <c r="E8" s="14">
        <f>C8*0.95</f>
        <v>0</v>
      </c>
      <c r="F8" s="14">
        <f>C8*0.93</f>
        <v>0</v>
      </c>
      <c r="G8" s="14">
        <f>C8*0.92</f>
        <v>0</v>
      </c>
      <c r="H8" s="14">
        <f>C8*0.9</f>
        <v>0</v>
      </c>
    </row>
    <row r="9" spans="1:8" ht="15.75">
      <c r="A9" s="10">
        <v>5</v>
      </c>
      <c r="B9" s="8" t="s">
        <v>19</v>
      </c>
      <c r="C9" s="14">
        <f>C8*C6*12*1.302/1000</f>
        <v>0</v>
      </c>
      <c r="D9" s="14">
        <f t="shared" ref="D9:H9" si="1">D8*D6*12*1.302/1000</f>
        <v>0</v>
      </c>
      <c r="E9" s="14">
        <f t="shared" si="1"/>
        <v>0</v>
      </c>
      <c r="F9" s="14">
        <f t="shared" si="1"/>
        <v>0</v>
      </c>
      <c r="G9" s="14">
        <f t="shared" si="1"/>
        <v>0</v>
      </c>
      <c r="H9" s="14">
        <f t="shared" si="1"/>
        <v>0</v>
      </c>
    </row>
    <row r="10" spans="1:8" ht="33" customHeight="1">
      <c r="A10" s="10">
        <v>6</v>
      </c>
      <c r="B10" s="3" t="s">
        <v>18</v>
      </c>
      <c r="C10" s="14" t="s">
        <v>11</v>
      </c>
      <c r="D10" s="14">
        <f>D9-C9</f>
        <v>0</v>
      </c>
      <c r="E10" s="14">
        <f>E9-C9</f>
        <v>0</v>
      </c>
      <c r="F10" s="14">
        <f>F9-C9</f>
        <v>0</v>
      </c>
      <c r="G10" s="14">
        <f>G9-C9</f>
        <v>0</v>
      </c>
      <c r="H10" s="14">
        <f>H9-C9</f>
        <v>0</v>
      </c>
    </row>
    <row r="11" spans="1:8" ht="47.25">
      <c r="A11" s="10">
        <v>7</v>
      </c>
      <c r="B11" s="3" t="s">
        <v>12</v>
      </c>
      <c r="C11" s="14" t="s">
        <v>11</v>
      </c>
      <c r="D11" s="14" t="e">
        <f>D12/D10*100</f>
        <v>#DIV/0!</v>
      </c>
      <c r="E11" s="14" t="e">
        <f t="shared" ref="E11:H11" si="2">E12/E10*100</f>
        <v>#DIV/0!</v>
      </c>
      <c r="F11" s="14" t="e">
        <f t="shared" si="2"/>
        <v>#DIV/0!</v>
      </c>
      <c r="G11" s="14" t="e">
        <f t="shared" si="2"/>
        <v>#DIV/0!</v>
      </c>
      <c r="H11" s="14" t="e">
        <f t="shared" si="2"/>
        <v>#DIV/0!</v>
      </c>
    </row>
    <row r="12" spans="1:8" ht="31.5">
      <c r="A12" s="10">
        <v>8</v>
      </c>
      <c r="B12" s="3" t="s">
        <v>24</v>
      </c>
      <c r="C12" s="14" t="s">
        <v>11</v>
      </c>
      <c r="D12" s="14">
        <f t="shared" ref="D12:H12" si="3">D13+D14+D15</f>
        <v>0</v>
      </c>
      <c r="E12" s="14">
        <f t="shared" si="3"/>
        <v>0</v>
      </c>
      <c r="F12" s="14">
        <f t="shared" si="3"/>
        <v>0</v>
      </c>
      <c r="G12" s="14">
        <f t="shared" si="3"/>
        <v>0</v>
      </c>
      <c r="H12" s="14">
        <f t="shared" si="3"/>
        <v>0</v>
      </c>
    </row>
    <row r="13" spans="1:8" ht="18.75" customHeight="1">
      <c r="A13" s="10">
        <v>9</v>
      </c>
      <c r="B13" s="3" t="s">
        <v>23</v>
      </c>
      <c r="C13" s="14" t="s">
        <v>11</v>
      </c>
      <c r="D13" s="15">
        <f>D10*0.03</f>
        <v>0</v>
      </c>
      <c r="E13" s="15">
        <f>E10*0.04</f>
        <v>0</v>
      </c>
      <c r="F13" s="16">
        <f>F10*0.045</f>
        <v>0</v>
      </c>
      <c r="G13" s="16">
        <f>G10*0.059</f>
        <v>0</v>
      </c>
      <c r="H13" s="15">
        <f>H10*0.057</f>
        <v>0</v>
      </c>
    </row>
    <row r="14" spans="1:8" ht="34.5" customHeight="1">
      <c r="A14" s="10">
        <v>10</v>
      </c>
      <c r="B14" s="3" t="s">
        <v>20</v>
      </c>
      <c r="C14" s="14" t="s">
        <v>11</v>
      </c>
      <c r="D14" s="15">
        <f>D6*(C8-D8)*1.302*12/1000</f>
        <v>0</v>
      </c>
      <c r="E14" s="15">
        <f t="shared" ref="E14:H14" si="4">E6*(D8-E8)*1.302*12/1000</f>
        <v>0</v>
      </c>
      <c r="F14" s="15">
        <f t="shared" si="4"/>
        <v>0</v>
      </c>
      <c r="G14" s="15">
        <f t="shared" si="4"/>
        <v>0</v>
      </c>
      <c r="H14" s="15">
        <f t="shared" si="4"/>
        <v>0</v>
      </c>
    </row>
    <row r="15" spans="1:8" ht="31.5">
      <c r="A15" s="10">
        <v>11</v>
      </c>
      <c r="B15" s="8" t="s">
        <v>21</v>
      </c>
      <c r="C15" s="14" t="s">
        <v>11</v>
      </c>
      <c r="D15" s="14">
        <f>D10*0.026</f>
        <v>0</v>
      </c>
      <c r="E15" s="14">
        <f>E10*0.035</f>
        <v>0</v>
      </c>
      <c r="F15" s="14">
        <f>F10*0.041</f>
        <v>0</v>
      </c>
      <c r="G15" s="14">
        <f>G10*0.055</f>
        <v>0</v>
      </c>
      <c r="H15" s="14">
        <f>H10*0.053</f>
        <v>0</v>
      </c>
    </row>
    <row r="16" spans="1:8" ht="35.25" customHeight="1">
      <c r="A16" s="10">
        <v>12</v>
      </c>
      <c r="B16" s="8" t="s">
        <v>9</v>
      </c>
      <c r="C16" s="14" t="s">
        <v>11</v>
      </c>
      <c r="D16" s="16"/>
      <c r="E16" s="16"/>
      <c r="F16" s="16"/>
      <c r="G16" s="16"/>
      <c r="H16" s="16"/>
    </row>
    <row r="17" spans="1:8" ht="63">
      <c r="A17" s="10">
        <v>13</v>
      </c>
      <c r="B17" s="8" t="s">
        <v>22</v>
      </c>
      <c r="C17" s="14" t="s">
        <v>11</v>
      </c>
      <c r="D17" s="17">
        <f>D10*0.13</f>
        <v>0</v>
      </c>
      <c r="E17" s="17">
        <f t="shared" ref="E17:H17" si="5">E10*0.13</f>
        <v>0</v>
      </c>
      <c r="F17" s="17">
        <f t="shared" si="5"/>
        <v>0</v>
      </c>
      <c r="G17" s="17">
        <f t="shared" si="5"/>
        <v>0</v>
      </c>
      <c r="H17" s="17">
        <f t="shared" si="5"/>
        <v>0</v>
      </c>
    </row>
    <row r="18" spans="1:8" ht="47.25">
      <c r="A18" s="10">
        <v>14</v>
      </c>
      <c r="B18" s="3" t="s">
        <v>25</v>
      </c>
      <c r="C18" s="14" t="s">
        <v>11</v>
      </c>
      <c r="D18" s="14">
        <f>D10-D12-D17</f>
        <v>0</v>
      </c>
      <c r="E18" s="14">
        <f t="shared" ref="E18:H18" si="6">E10-E12-E17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</row>
  </sheetData>
  <mergeCells count="2">
    <mergeCell ref="C2:E2"/>
    <mergeCell ref="A3:H3"/>
  </mergeCells>
  <printOptions horizontalCentered="1"/>
  <pageMargins left="0.16" right="0.17" top="0.22" bottom="0.15" header="0.22" footer="0.15"/>
  <pageSetup paperSize="9" scale="89" fitToHeight="2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8"/>
  <sheetViews>
    <sheetView view="pageBreakPreview" zoomScale="75" zoomScaleSheetLayoutView="75" workbookViewId="0">
      <pane xSplit="2" ySplit="4" topLeftCell="C5" activePane="bottomRight" state="frozen"/>
      <selection activeCell="H9" sqref="H9"/>
      <selection pane="topRight" activeCell="H9" sqref="H9"/>
      <selection pane="bottomLeft" activeCell="H9" sqref="H9"/>
      <selection pane="bottomRight" activeCell="H9" sqref="H9"/>
    </sheetView>
  </sheetViews>
  <sheetFormatPr defaultRowHeight="15"/>
  <cols>
    <col min="1" max="1" width="9.140625" style="11"/>
    <col min="2" max="2" width="59.7109375" style="4" customWidth="1"/>
    <col min="3" max="3" width="12.7109375" style="4" customWidth="1"/>
    <col min="4" max="7" width="12.5703125" style="4" customWidth="1"/>
    <col min="8" max="8" width="14.42578125" style="4" customWidth="1"/>
    <col min="9" max="16384" width="9.140625" style="4"/>
  </cols>
  <sheetData>
    <row r="1" spans="1:8" ht="18.75">
      <c r="A1" s="9"/>
      <c r="B1" s="5"/>
      <c r="C1" s="5"/>
      <c r="D1" s="5"/>
      <c r="E1" s="5"/>
      <c r="F1" s="5"/>
      <c r="G1" s="5"/>
      <c r="H1" s="6" t="s">
        <v>14</v>
      </c>
    </row>
    <row r="2" spans="1:8" ht="18.75">
      <c r="A2" s="9"/>
      <c r="B2" s="5" t="s">
        <v>16</v>
      </c>
      <c r="C2" s="21"/>
      <c r="D2" s="21"/>
      <c r="E2" s="21"/>
      <c r="F2" s="5"/>
      <c r="G2" s="5"/>
      <c r="H2" s="6"/>
    </row>
    <row r="3" spans="1:8" ht="37.5" customHeight="1">
      <c r="A3" s="22" t="s">
        <v>13</v>
      </c>
      <c r="B3" s="22"/>
      <c r="C3" s="22"/>
      <c r="D3" s="22"/>
      <c r="E3" s="22"/>
      <c r="F3" s="22"/>
      <c r="G3" s="22"/>
      <c r="H3" s="22"/>
    </row>
    <row r="4" spans="1:8" ht="31.5">
      <c r="A4" s="10"/>
      <c r="B4" s="7" t="s">
        <v>0</v>
      </c>
      <c r="C4" s="7" t="s">
        <v>10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</row>
    <row r="5" spans="1:8" ht="31.5">
      <c r="A5" s="10">
        <v>1</v>
      </c>
      <c r="B5" s="8" t="s">
        <v>7</v>
      </c>
      <c r="C5" s="1">
        <v>24944</v>
      </c>
      <c r="D5" s="1">
        <v>27103</v>
      </c>
      <c r="E5" s="1">
        <v>29618</v>
      </c>
      <c r="F5" s="1">
        <v>32455</v>
      </c>
      <c r="G5" s="1">
        <v>36479</v>
      </c>
      <c r="H5" s="1">
        <v>40748</v>
      </c>
    </row>
    <row r="6" spans="1:8" ht="31.5">
      <c r="A6" s="10">
        <v>2</v>
      </c>
      <c r="B6" s="8" t="s">
        <v>8</v>
      </c>
      <c r="C6" s="12"/>
      <c r="D6" s="2"/>
      <c r="E6" s="2"/>
      <c r="F6" s="2"/>
      <c r="G6" s="2"/>
      <c r="H6" s="2"/>
    </row>
    <row r="7" spans="1:8" ht="48.75" customHeight="1">
      <c r="A7" s="10">
        <v>3</v>
      </c>
      <c r="B7" s="8" t="s">
        <v>15</v>
      </c>
      <c r="C7" s="19">
        <f t="shared" ref="C7:H7" si="0">C6/C5*100</f>
        <v>0</v>
      </c>
      <c r="D7" s="13">
        <f t="shared" si="0"/>
        <v>0</v>
      </c>
      <c r="E7" s="13">
        <f t="shared" si="0"/>
        <v>0</v>
      </c>
      <c r="F7" s="13">
        <f t="shared" si="0"/>
        <v>0</v>
      </c>
      <c r="G7" s="13">
        <f t="shared" si="0"/>
        <v>0</v>
      </c>
      <c r="H7" s="13">
        <f t="shared" si="0"/>
        <v>0</v>
      </c>
    </row>
    <row r="8" spans="1:8" ht="31.5">
      <c r="A8" s="10">
        <v>4</v>
      </c>
      <c r="B8" s="8" t="s">
        <v>6</v>
      </c>
      <c r="C8" s="18"/>
      <c r="D8" s="14">
        <f>C8*0.97</f>
        <v>0</v>
      </c>
      <c r="E8" s="14">
        <f>C8*0.95</f>
        <v>0</v>
      </c>
      <c r="F8" s="14">
        <f>C8*0.93</f>
        <v>0</v>
      </c>
      <c r="G8" s="14">
        <f>C8*0.92</f>
        <v>0</v>
      </c>
      <c r="H8" s="14">
        <f>C8*0.9</f>
        <v>0</v>
      </c>
    </row>
    <row r="9" spans="1:8" ht="15.75">
      <c r="A9" s="10">
        <v>5</v>
      </c>
      <c r="B9" s="8" t="s">
        <v>19</v>
      </c>
      <c r="C9" s="14">
        <f>C8*C6*12*1.302/1000</f>
        <v>0</v>
      </c>
      <c r="D9" s="14">
        <f t="shared" ref="D9:H9" si="1">D8*D6*12*1.302/1000</f>
        <v>0</v>
      </c>
      <c r="E9" s="14">
        <f t="shared" si="1"/>
        <v>0</v>
      </c>
      <c r="F9" s="14">
        <f t="shared" si="1"/>
        <v>0</v>
      </c>
      <c r="G9" s="14">
        <f t="shared" si="1"/>
        <v>0</v>
      </c>
      <c r="H9" s="14">
        <f t="shared" si="1"/>
        <v>0</v>
      </c>
    </row>
    <row r="10" spans="1:8" ht="33" customHeight="1">
      <c r="A10" s="10">
        <v>6</v>
      </c>
      <c r="B10" s="3" t="s">
        <v>18</v>
      </c>
      <c r="C10" s="14" t="s">
        <v>11</v>
      </c>
      <c r="D10" s="14">
        <f>D9-C9</f>
        <v>0</v>
      </c>
      <c r="E10" s="14">
        <f>E9-C9</f>
        <v>0</v>
      </c>
      <c r="F10" s="14">
        <f>F9-C9</f>
        <v>0</v>
      </c>
      <c r="G10" s="14">
        <f>G9-C9</f>
        <v>0</v>
      </c>
      <c r="H10" s="14">
        <f>H9-C9</f>
        <v>0</v>
      </c>
    </row>
    <row r="11" spans="1:8" ht="47.25">
      <c r="A11" s="10">
        <v>7</v>
      </c>
      <c r="B11" s="3" t="s">
        <v>12</v>
      </c>
      <c r="C11" s="14" t="s">
        <v>11</v>
      </c>
      <c r="D11" s="14" t="e">
        <f>D12/D10*100</f>
        <v>#DIV/0!</v>
      </c>
      <c r="E11" s="14" t="e">
        <f t="shared" ref="E11:H11" si="2">E12/E10*100</f>
        <v>#DIV/0!</v>
      </c>
      <c r="F11" s="14" t="e">
        <f t="shared" si="2"/>
        <v>#DIV/0!</v>
      </c>
      <c r="G11" s="14" t="e">
        <f t="shared" si="2"/>
        <v>#DIV/0!</v>
      </c>
      <c r="H11" s="14" t="e">
        <f t="shared" si="2"/>
        <v>#DIV/0!</v>
      </c>
    </row>
    <row r="12" spans="1:8" ht="31.5">
      <c r="A12" s="10">
        <v>8</v>
      </c>
      <c r="B12" s="3" t="s">
        <v>24</v>
      </c>
      <c r="C12" s="14" t="s">
        <v>11</v>
      </c>
      <c r="D12" s="14">
        <f t="shared" ref="D12:H12" si="3">D13+D14+D15</f>
        <v>0</v>
      </c>
      <c r="E12" s="14">
        <f t="shared" si="3"/>
        <v>0</v>
      </c>
      <c r="F12" s="14">
        <f t="shared" si="3"/>
        <v>0</v>
      </c>
      <c r="G12" s="14">
        <f t="shared" si="3"/>
        <v>0</v>
      </c>
      <c r="H12" s="14">
        <f t="shared" si="3"/>
        <v>0</v>
      </c>
    </row>
    <row r="13" spans="1:8" ht="18.75" customHeight="1">
      <c r="A13" s="10">
        <v>9</v>
      </c>
      <c r="B13" s="3" t="s">
        <v>23</v>
      </c>
      <c r="C13" s="14" t="s">
        <v>11</v>
      </c>
      <c r="D13" s="15">
        <f>D10*0.03</f>
        <v>0</v>
      </c>
      <c r="E13" s="15">
        <f>E10*0.04</f>
        <v>0</v>
      </c>
      <c r="F13" s="16">
        <f>F10*0.045</f>
        <v>0</v>
      </c>
      <c r="G13" s="16">
        <f>G10*0.059</f>
        <v>0</v>
      </c>
      <c r="H13" s="15">
        <f>H10*0.057</f>
        <v>0</v>
      </c>
    </row>
    <row r="14" spans="1:8" ht="34.5" customHeight="1">
      <c r="A14" s="10">
        <v>10</v>
      </c>
      <c r="B14" s="3" t="s">
        <v>20</v>
      </c>
      <c r="C14" s="14" t="s">
        <v>11</v>
      </c>
      <c r="D14" s="15">
        <f>D6*(C8-D8)*1.302*12/1000</f>
        <v>0</v>
      </c>
      <c r="E14" s="15">
        <f t="shared" ref="E14:H14" si="4">E6*(D8-E8)*1.302*12/1000</f>
        <v>0</v>
      </c>
      <c r="F14" s="15">
        <f t="shared" si="4"/>
        <v>0</v>
      </c>
      <c r="G14" s="15">
        <f t="shared" si="4"/>
        <v>0</v>
      </c>
      <c r="H14" s="15">
        <f t="shared" si="4"/>
        <v>0</v>
      </c>
    </row>
    <row r="15" spans="1:8" ht="31.5">
      <c r="A15" s="10">
        <v>11</v>
      </c>
      <c r="B15" s="8" t="s">
        <v>21</v>
      </c>
      <c r="C15" s="14" t="s">
        <v>11</v>
      </c>
      <c r="D15" s="14">
        <f>D10*0.026</f>
        <v>0</v>
      </c>
      <c r="E15" s="14">
        <f>E10*0.035</f>
        <v>0</v>
      </c>
      <c r="F15" s="14">
        <f>F10*0.041</f>
        <v>0</v>
      </c>
      <c r="G15" s="14">
        <f>G10*0.055</f>
        <v>0</v>
      </c>
      <c r="H15" s="14">
        <f>H10*0.053</f>
        <v>0</v>
      </c>
    </row>
    <row r="16" spans="1:8" ht="35.25" customHeight="1">
      <c r="A16" s="10">
        <v>12</v>
      </c>
      <c r="B16" s="8" t="s">
        <v>9</v>
      </c>
      <c r="C16" s="14" t="s">
        <v>11</v>
      </c>
      <c r="D16" s="16"/>
      <c r="E16" s="16"/>
      <c r="F16" s="16"/>
      <c r="G16" s="16"/>
      <c r="H16" s="16"/>
    </row>
    <row r="17" spans="1:8" ht="63">
      <c r="A17" s="10">
        <v>13</v>
      </c>
      <c r="B17" s="8" t="s">
        <v>22</v>
      </c>
      <c r="C17" s="14" t="s">
        <v>11</v>
      </c>
      <c r="D17" s="17">
        <f>D10*0.13</f>
        <v>0</v>
      </c>
      <c r="E17" s="17">
        <f t="shared" ref="E17:H17" si="5">E10*0.13</f>
        <v>0</v>
      </c>
      <c r="F17" s="17">
        <f t="shared" si="5"/>
        <v>0</v>
      </c>
      <c r="G17" s="17">
        <f t="shared" si="5"/>
        <v>0</v>
      </c>
      <c r="H17" s="17">
        <f t="shared" si="5"/>
        <v>0</v>
      </c>
    </row>
    <row r="18" spans="1:8" ht="47.25">
      <c r="A18" s="10">
        <v>14</v>
      </c>
      <c r="B18" s="3" t="s">
        <v>25</v>
      </c>
      <c r="C18" s="14" t="s">
        <v>11</v>
      </c>
      <c r="D18" s="14">
        <f>D10-D12-D17</f>
        <v>0</v>
      </c>
      <c r="E18" s="14">
        <f t="shared" ref="E18:H18" si="6">E10-E12-E17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</row>
  </sheetData>
  <mergeCells count="2">
    <mergeCell ref="C2:E2"/>
    <mergeCell ref="A3:H3"/>
  </mergeCells>
  <printOptions horizontalCentered="1"/>
  <pageMargins left="0.16" right="0.17" top="0.22" bottom="0.15" header="0.22" footer="0.15"/>
  <pageSetup paperSize="9" scale="89" fitToHeight="2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8"/>
  <sheetViews>
    <sheetView view="pageBreakPreview" zoomScale="75" zoomScaleSheetLayoutView="75" workbookViewId="0">
      <pane xSplit="2" ySplit="4" topLeftCell="C5" activePane="bottomRight" state="frozen"/>
      <selection activeCell="H9" sqref="H9"/>
      <selection pane="topRight" activeCell="H9" sqref="H9"/>
      <selection pane="bottomLeft" activeCell="H9" sqref="H9"/>
      <selection pane="bottomRight" activeCell="H9" sqref="H9"/>
    </sheetView>
  </sheetViews>
  <sheetFormatPr defaultRowHeight="15"/>
  <cols>
    <col min="1" max="1" width="9.140625" style="11"/>
    <col min="2" max="2" width="59.7109375" style="4" customWidth="1"/>
    <col min="3" max="3" width="12.7109375" style="4" customWidth="1"/>
    <col min="4" max="7" width="12.5703125" style="4" customWidth="1"/>
    <col min="8" max="8" width="14.42578125" style="4" customWidth="1"/>
    <col min="9" max="16384" width="9.140625" style="4"/>
  </cols>
  <sheetData>
    <row r="1" spans="1:8" ht="18.75">
      <c r="A1" s="9"/>
      <c r="B1" s="5"/>
      <c r="C1" s="5"/>
      <c r="D1" s="5"/>
      <c r="E1" s="5"/>
      <c r="F1" s="5"/>
      <c r="G1" s="5"/>
      <c r="H1" s="6" t="s">
        <v>14</v>
      </c>
    </row>
    <row r="2" spans="1:8" ht="18.75">
      <c r="A2" s="9"/>
      <c r="B2" s="5" t="s">
        <v>16</v>
      </c>
      <c r="C2" s="21"/>
      <c r="D2" s="21"/>
      <c r="E2" s="21"/>
      <c r="F2" s="5"/>
      <c r="G2" s="5"/>
      <c r="H2" s="6"/>
    </row>
    <row r="3" spans="1:8" ht="37.5" customHeight="1">
      <c r="A3" s="22" t="s">
        <v>13</v>
      </c>
      <c r="B3" s="22"/>
      <c r="C3" s="22"/>
      <c r="D3" s="22"/>
      <c r="E3" s="22"/>
      <c r="F3" s="22"/>
      <c r="G3" s="22"/>
      <c r="H3" s="22"/>
    </row>
    <row r="4" spans="1:8" ht="31.5">
      <c r="A4" s="10"/>
      <c r="B4" s="7" t="s">
        <v>0</v>
      </c>
      <c r="C4" s="7" t="s">
        <v>10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</row>
    <row r="5" spans="1:8" ht="31.5">
      <c r="A5" s="10">
        <v>1</v>
      </c>
      <c r="B5" s="8" t="s">
        <v>7</v>
      </c>
      <c r="C5" s="1">
        <v>24944</v>
      </c>
      <c r="D5" s="1">
        <v>27103</v>
      </c>
      <c r="E5" s="1">
        <v>29618</v>
      </c>
      <c r="F5" s="1">
        <v>32455</v>
      </c>
      <c r="G5" s="1">
        <v>36479</v>
      </c>
      <c r="H5" s="1">
        <v>40748</v>
      </c>
    </row>
    <row r="6" spans="1:8" ht="31.5">
      <c r="A6" s="10">
        <v>2</v>
      </c>
      <c r="B6" s="8" t="s">
        <v>8</v>
      </c>
      <c r="C6" s="12"/>
      <c r="D6" s="2"/>
      <c r="E6" s="2"/>
      <c r="F6" s="2"/>
      <c r="G6" s="2"/>
      <c r="H6" s="2"/>
    </row>
    <row r="7" spans="1:8" ht="48.75" customHeight="1">
      <c r="A7" s="10">
        <v>3</v>
      </c>
      <c r="B7" s="8" t="s">
        <v>15</v>
      </c>
      <c r="C7" s="19">
        <f t="shared" ref="C7:H7" si="0">C6/C5*100</f>
        <v>0</v>
      </c>
      <c r="D7" s="13">
        <f t="shared" si="0"/>
        <v>0</v>
      </c>
      <c r="E7" s="13">
        <f t="shared" si="0"/>
        <v>0</v>
      </c>
      <c r="F7" s="13">
        <f t="shared" si="0"/>
        <v>0</v>
      </c>
      <c r="G7" s="13">
        <f t="shared" si="0"/>
        <v>0</v>
      </c>
      <c r="H7" s="13">
        <f t="shared" si="0"/>
        <v>0</v>
      </c>
    </row>
    <row r="8" spans="1:8" ht="31.5">
      <c r="A8" s="10">
        <v>4</v>
      </c>
      <c r="B8" s="8" t="s">
        <v>6</v>
      </c>
      <c r="C8" s="18"/>
      <c r="D8" s="14">
        <f>C8*0.97</f>
        <v>0</v>
      </c>
      <c r="E8" s="14">
        <f>C8*0.95</f>
        <v>0</v>
      </c>
      <c r="F8" s="14">
        <f>C8*0.93</f>
        <v>0</v>
      </c>
      <c r="G8" s="14">
        <f>C8*0.92</f>
        <v>0</v>
      </c>
      <c r="H8" s="14">
        <f>C8*0.9</f>
        <v>0</v>
      </c>
    </row>
    <row r="9" spans="1:8" ht="15.75">
      <c r="A9" s="10">
        <v>5</v>
      </c>
      <c r="B9" s="8" t="s">
        <v>19</v>
      </c>
      <c r="C9" s="14">
        <f>C8*C6*12*1.302/1000</f>
        <v>0</v>
      </c>
      <c r="D9" s="14">
        <f t="shared" ref="D9:H9" si="1">D8*D6*12*1.302/1000</f>
        <v>0</v>
      </c>
      <c r="E9" s="14">
        <f t="shared" si="1"/>
        <v>0</v>
      </c>
      <c r="F9" s="14">
        <f t="shared" si="1"/>
        <v>0</v>
      </c>
      <c r="G9" s="14">
        <f t="shared" si="1"/>
        <v>0</v>
      </c>
      <c r="H9" s="14">
        <f t="shared" si="1"/>
        <v>0</v>
      </c>
    </row>
    <row r="10" spans="1:8" ht="33" customHeight="1">
      <c r="A10" s="10">
        <v>6</v>
      </c>
      <c r="B10" s="3" t="s">
        <v>18</v>
      </c>
      <c r="C10" s="14" t="s">
        <v>11</v>
      </c>
      <c r="D10" s="14">
        <f>D9-C9</f>
        <v>0</v>
      </c>
      <c r="E10" s="14">
        <f>E9-C9</f>
        <v>0</v>
      </c>
      <c r="F10" s="14">
        <f>F9-C9</f>
        <v>0</v>
      </c>
      <c r="G10" s="14">
        <f>G9-C9</f>
        <v>0</v>
      </c>
      <c r="H10" s="14">
        <f>H9-C9</f>
        <v>0</v>
      </c>
    </row>
    <row r="11" spans="1:8" ht="47.25">
      <c r="A11" s="10">
        <v>7</v>
      </c>
      <c r="B11" s="3" t="s">
        <v>12</v>
      </c>
      <c r="C11" s="14" t="s">
        <v>11</v>
      </c>
      <c r="D11" s="14" t="e">
        <f>D12/D10*100</f>
        <v>#DIV/0!</v>
      </c>
      <c r="E11" s="14" t="e">
        <f t="shared" ref="E11:H11" si="2">E12/E10*100</f>
        <v>#DIV/0!</v>
      </c>
      <c r="F11" s="14" t="e">
        <f t="shared" si="2"/>
        <v>#DIV/0!</v>
      </c>
      <c r="G11" s="14" t="e">
        <f t="shared" si="2"/>
        <v>#DIV/0!</v>
      </c>
      <c r="H11" s="14" t="e">
        <f t="shared" si="2"/>
        <v>#DIV/0!</v>
      </c>
    </row>
    <row r="12" spans="1:8" ht="31.5">
      <c r="A12" s="10">
        <v>8</v>
      </c>
      <c r="B12" s="3" t="s">
        <v>24</v>
      </c>
      <c r="C12" s="14" t="s">
        <v>11</v>
      </c>
      <c r="D12" s="14">
        <f t="shared" ref="D12:H12" si="3">D13+D14+D15</f>
        <v>0</v>
      </c>
      <c r="E12" s="14">
        <f t="shared" si="3"/>
        <v>0</v>
      </c>
      <c r="F12" s="14">
        <f t="shared" si="3"/>
        <v>0</v>
      </c>
      <c r="G12" s="14">
        <f t="shared" si="3"/>
        <v>0</v>
      </c>
      <c r="H12" s="14">
        <f t="shared" si="3"/>
        <v>0</v>
      </c>
    </row>
    <row r="13" spans="1:8" ht="18.75" customHeight="1">
      <c r="A13" s="10">
        <v>9</v>
      </c>
      <c r="B13" s="3" t="s">
        <v>23</v>
      </c>
      <c r="C13" s="14" t="s">
        <v>11</v>
      </c>
      <c r="D13" s="15">
        <f>D10*0.03</f>
        <v>0</v>
      </c>
      <c r="E13" s="15">
        <f>E10*0.04</f>
        <v>0</v>
      </c>
      <c r="F13" s="16">
        <f>F10*0.045</f>
        <v>0</v>
      </c>
      <c r="G13" s="16">
        <f>G10*0.059</f>
        <v>0</v>
      </c>
      <c r="H13" s="15">
        <f>H10*0.057</f>
        <v>0</v>
      </c>
    </row>
    <row r="14" spans="1:8" ht="34.5" customHeight="1">
      <c r="A14" s="10">
        <v>10</v>
      </c>
      <c r="B14" s="3" t="s">
        <v>20</v>
      </c>
      <c r="C14" s="14" t="s">
        <v>11</v>
      </c>
      <c r="D14" s="15">
        <f>D6*(C8-D8)*1.302*12/1000</f>
        <v>0</v>
      </c>
      <c r="E14" s="15">
        <f t="shared" ref="E14:H14" si="4">E6*(D8-E8)*1.302*12/1000</f>
        <v>0</v>
      </c>
      <c r="F14" s="15">
        <f t="shared" si="4"/>
        <v>0</v>
      </c>
      <c r="G14" s="15">
        <f t="shared" si="4"/>
        <v>0</v>
      </c>
      <c r="H14" s="15">
        <f t="shared" si="4"/>
        <v>0</v>
      </c>
    </row>
    <row r="15" spans="1:8" ht="31.5">
      <c r="A15" s="10">
        <v>11</v>
      </c>
      <c r="B15" s="8" t="s">
        <v>21</v>
      </c>
      <c r="C15" s="14" t="s">
        <v>11</v>
      </c>
      <c r="D15" s="14">
        <f>D10*0.026</f>
        <v>0</v>
      </c>
      <c r="E15" s="14">
        <f>E10*0.035</f>
        <v>0</v>
      </c>
      <c r="F15" s="14">
        <f>F10*0.041</f>
        <v>0</v>
      </c>
      <c r="G15" s="14">
        <f>G10*0.055</f>
        <v>0</v>
      </c>
      <c r="H15" s="14">
        <f>H10*0.053</f>
        <v>0</v>
      </c>
    </row>
    <row r="16" spans="1:8" ht="35.25" customHeight="1">
      <c r="A16" s="10">
        <v>12</v>
      </c>
      <c r="B16" s="8" t="s">
        <v>9</v>
      </c>
      <c r="C16" s="14" t="s">
        <v>11</v>
      </c>
      <c r="D16" s="16"/>
      <c r="E16" s="16"/>
      <c r="F16" s="16"/>
      <c r="G16" s="16"/>
      <c r="H16" s="16"/>
    </row>
    <row r="17" spans="1:8" ht="63">
      <c r="A17" s="10">
        <v>13</v>
      </c>
      <c r="B17" s="8" t="s">
        <v>22</v>
      </c>
      <c r="C17" s="14" t="s">
        <v>11</v>
      </c>
      <c r="D17" s="17">
        <f>D10*0.13</f>
        <v>0</v>
      </c>
      <c r="E17" s="17">
        <f t="shared" ref="E17:H17" si="5">E10*0.13</f>
        <v>0</v>
      </c>
      <c r="F17" s="17">
        <f t="shared" si="5"/>
        <v>0</v>
      </c>
      <c r="G17" s="17">
        <f t="shared" si="5"/>
        <v>0</v>
      </c>
      <c r="H17" s="17">
        <f t="shared" si="5"/>
        <v>0</v>
      </c>
    </row>
    <row r="18" spans="1:8" ht="47.25">
      <c r="A18" s="10">
        <v>14</v>
      </c>
      <c r="B18" s="3" t="s">
        <v>25</v>
      </c>
      <c r="C18" s="14" t="s">
        <v>11</v>
      </c>
      <c r="D18" s="14">
        <f>D10-D12-D17</f>
        <v>0</v>
      </c>
      <c r="E18" s="14">
        <f t="shared" ref="E18:H18" si="6">E10-E12-E17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</row>
  </sheetData>
  <mergeCells count="2">
    <mergeCell ref="C2:E2"/>
    <mergeCell ref="A3:H3"/>
  </mergeCells>
  <printOptions horizontalCentered="1"/>
  <pageMargins left="0.16" right="0.17" top="0.22" bottom="0.15" header="0.22" footer="0.15"/>
  <pageSetup paperSize="9" scale="89" fitToHeight="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8"/>
  <sheetViews>
    <sheetView view="pageBreakPreview" zoomScale="75" zoomScaleSheetLayoutView="75" workbookViewId="0">
      <pane xSplit="2" ySplit="4" topLeftCell="C5" activePane="bottomRight" state="frozen"/>
      <selection activeCell="H9" sqref="H9"/>
      <selection pane="topRight" activeCell="H9" sqref="H9"/>
      <selection pane="bottomLeft" activeCell="H9" sqref="H9"/>
      <selection pane="bottomRight" activeCell="H9" sqref="H9"/>
    </sheetView>
  </sheetViews>
  <sheetFormatPr defaultRowHeight="15"/>
  <cols>
    <col min="1" max="1" width="9.140625" style="11"/>
    <col min="2" max="2" width="59.7109375" style="4" customWidth="1"/>
    <col min="3" max="3" width="12.7109375" style="4" customWidth="1"/>
    <col min="4" max="7" width="12.5703125" style="4" customWidth="1"/>
    <col min="8" max="8" width="14.42578125" style="4" customWidth="1"/>
    <col min="9" max="16384" width="9.140625" style="4"/>
  </cols>
  <sheetData>
    <row r="1" spans="1:8" ht="18.75">
      <c r="A1" s="9"/>
      <c r="B1" s="5"/>
      <c r="C1" s="5"/>
      <c r="D1" s="5"/>
      <c r="E1" s="5"/>
      <c r="F1" s="5"/>
      <c r="G1" s="5"/>
      <c r="H1" s="6" t="s">
        <v>14</v>
      </c>
    </row>
    <row r="2" spans="1:8" ht="18.75">
      <c r="A2" s="9"/>
      <c r="B2" s="5" t="s">
        <v>16</v>
      </c>
      <c r="C2" s="21"/>
      <c r="D2" s="21"/>
      <c r="E2" s="21"/>
      <c r="F2" s="5"/>
      <c r="G2" s="5"/>
      <c r="H2" s="6"/>
    </row>
    <row r="3" spans="1:8" ht="37.5" customHeight="1">
      <c r="A3" s="22" t="s">
        <v>13</v>
      </c>
      <c r="B3" s="22"/>
      <c r="C3" s="22"/>
      <c r="D3" s="22"/>
      <c r="E3" s="22"/>
      <c r="F3" s="22"/>
      <c r="G3" s="22"/>
      <c r="H3" s="22"/>
    </row>
    <row r="4" spans="1:8" ht="31.5">
      <c r="A4" s="10"/>
      <c r="B4" s="7" t="s">
        <v>0</v>
      </c>
      <c r="C4" s="7" t="s">
        <v>10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</row>
    <row r="5" spans="1:8" ht="31.5">
      <c r="A5" s="10">
        <v>1</v>
      </c>
      <c r="B5" s="8" t="s">
        <v>7</v>
      </c>
      <c r="C5" s="1">
        <v>24944</v>
      </c>
      <c r="D5" s="1">
        <v>27103</v>
      </c>
      <c r="E5" s="1">
        <v>29618</v>
      </c>
      <c r="F5" s="1">
        <v>32455</v>
      </c>
      <c r="G5" s="1">
        <v>36479</v>
      </c>
      <c r="H5" s="1">
        <v>40748</v>
      </c>
    </row>
    <row r="6" spans="1:8" ht="31.5">
      <c r="A6" s="10">
        <v>2</v>
      </c>
      <c r="B6" s="8" t="s">
        <v>8</v>
      </c>
      <c r="C6" s="12"/>
      <c r="D6" s="2"/>
      <c r="E6" s="2"/>
      <c r="F6" s="2"/>
      <c r="G6" s="2"/>
      <c r="H6" s="2"/>
    </row>
    <row r="7" spans="1:8" ht="48.75" customHeight="1">
      <c r="A7" s="10">
        <v>3</v>
      </c>
      <c r="B7" s="8" t="s">
        <v>15</v>
      </c>
      <c r="C7" s="19">
        <f t="shared" ref="C7:H7" si="0">C6/C5*100</f>
        <v>0</v>
      </c>
      <c r="D7" s="13">
        <f t="shared" si="0"/>
        <v>0</v>
      </c>
      <c r="E7" s="13">
        <f t="shared" si="0"/>
        <v>0</v>
      </c>
      <c r="F7" s="13">
        <f t="shared" si="0"/>
        <v>0</v>
      </c>
      <c r="G7" s="13">
        <f t="shared" si="0"/>
        <v>0</v>
      </c>
      <c r="H7" s="13">
        <f t="shared" si="0"/>
        <v>0</v>
      </c>
    </row>
    <row r="8" spans="1:8" ht="31.5">
      <c r="A8" s="10">
        <v>4</v>
      </c>
      <c r="B8" s="8" t="s">
        <v>6</v>
      </c>
      <c r="C8" s="18"/>
      <c r="D8" s="14">
        <f>C8*0.97</f>
        <v>0</v>
      </c>
      <c r="E8" s="14">
        <f>C8*0.95</f>
        <v>0</v>
      </c>
      <c r="F8" s="14">
        <f>C8*0.93</f>
        <v>0</v>
      </c>
      <c r="G8" s="14">
        <f>C8*0.92</f>
        <v>0</v>
      </c>
      <c r="H8" s="14">
        <f>C8*0.9</f>
        <v>0</v>
      </c>
    </row>
    <row r="9" spans="1:8" ht="15.75">
      <c r="A9" s="10">
        <v>5</v>
      </c>
      <c r="B9" s="8" t="s">
        <v>19</v>
      </c>
      <c r="C9" s="14">
        <f>C8*C6*12*1.302/1000</f>
        <v>0</v>
      </c>
      <c r="D9" s="14">
        <f t="shared" ref="D9:H9" si="1">D8*D6*12*1.302/1000</f>
        <v>0</v>
      </c>
      <c r="E9" s="14">
        <f t="shared" si="1"/>
        <v>0</v>
      </c>
      <c r="F9" s="14">
        <f t="shared" si="1"/>
        <v>0</v>
      </c>
      <c r="G9" s="14">
        <f t="shared" si="1"/>
        <v>0</v>
      </c>
      <c r="H9" s="14">
        <f t="shared" si="1"/>
        <v>0</v>
      </c>
    </row>
    <row r="10" spans="1:8" ht="33" customHeight="1">
      <c r="A10" s="10">
        <v>6</v>
      </c>
      <c r="B10" s="3" t="s">
        <v>18</v>
      </c>
      <c r="C10" s="14" t="s">
        <v>11</v>
      </c>
      <c r="D10" s="14">
        <f>D9-C9</f>
        <v>0</v>
      </c>
      <c r="E10" s="14">
        <f>E9-C9</f>
        <v>0</v>
      </c>
      <c r="F10" s="14">
        <f>F9-C9</f>
        <v>0</v>
      </c>
      <c r="G10" s="14">
        <f>G9-C9</f>
        <v>0</v>
      </c>
      <c r="H10" s="14">
        <f>H9-C9</f>
        <v>0</v>
      </c>
    </row>
    <row r="11" spans="1:8" ht="47.25">
      <c r="A11" s="10">
        <v>7</v>
      </c>
      <c r="B11" s="3" t="s">
        <v>12</v>
      </c>
      <c r="C11" s="14" t="s">
        <v>11</v>
      </c>
      <c r="D11" s="14" t="e">
        <f>D12/D10*100</f>
        <v>#DIV/0!</v>
      </c>
      <c r="E11" s="14" t="e">
        <f t="shared" ref="E11:H11" si="2">E12/E10*100</f>
        <v>#DIV/0!</v>
      </c>
      <c r="F11" s="14" t="e">
        <f t="shared" si="2"/>
        <v>#DIV/0!</v>
      </c>
      <c r="G11" s="14" t="e">
        <f t="shared" si="2"/>
        <v>#DIV/0!</v>
      </c>
      <c r="H11" s="14" t="e">
        <f t="shared" si="2"/>
        <v>#DIV/0!</v>
      </c>
    </row>
    <row r="12" spans="1:8" ht="31.5">
      <c r="A12" s="10">
        <v>8</v>
      </c>
      <c r="B12" s="3" t="s">
        <v>24</v>
      </c>
      <c r="C12" s="14" t="s">
        <v>11</v>
      </c>
      <c r="D12" s="14">
        <f t="shared" ref="D12:H12" si="3">D13+D14+D15</f>
        <v>0</v>
      </c>
      <c r="E12" s="14">
        <f t="shared" si="3"/>
        <v>0</v>
      </c>
      <c r="F12" s="14">
        <f t="shared" si="3"/>
        <v>0</v>
      </c>
      <c r="G12" s="14">
        <f t="shared" si="3"/>
        <v>0</v>
      </c>
      <c r="H12" s="14">
        <f t="shared" si="3"/>
        <v>0</v>
      </c>
    </row>
    <row r="13" spans="1:8" ht="18.75" customHeight="1">
      <c r="A13" s="10">
        <v>9</v>
      </c>
      <c r="B13" s="3" t="s">
        <v>23</v>
      </c>
      <c r="C13" s="14" t="s">
        <v>11</v>
      </c>
      <c r="D13" s="15">
        <f>D10*0.03</f>
        <v>0</v>
      </c>
      <c r="E13" s="15">
        <f>E10*0.04</f>
        <v>0</v>
      </c>
      <c r="F13" s="16">
        <f>F10*0.045</f>
        <v>0</v>
      </c>
      <c r="G13" s="16">
        <f>G10*0.059</f>
        <v>0</v>
      </c>
      <c r="H13" s="15">
        <f>H10*0.057</f>
        <v>0</v>
      </c>
    </row>
    <row r="14" spans="1:8" ht="34.5" customHeight="1">
      <c r="A14" s="10">
        <v>10</v>
      </c>
      <c r="B14" s="3" t="s">
        <v>20</v>
      </c>
      <c r="C14" s="14" t="s">
        <v>11</v>
      </c>
      <c r="D14" s="15">
        <f>D6*(C8-D8)*1.302*12/1000</f>
        <v>0</v>
      </c>
      <c r="E14" s="15">
        <f t="shared" ref="E14:H14" si="4">E6*(D8-E8)*1.302*12/1000</f>
        <v>0</v>
      </c>
      <c r="F14" s="15">
        <f t="shared" si="4"/>
        <v>0</v>
      </c>
      <c r="G14" s="15">
        <f t="shared" si="4"/>
        <v>0</v>
      </c>
      <c r="H14" s="15">
        <f t="shared" si="4"/>
        <v>0</v>
      </c>
    </row>
    <row r="15" spans="1:8" ht="31.5">
      <c r="A15" s="10">
        <v>11</v>
      </c>
      <c r="B15" s="8" t="s">
        <v>21</v>
      </c>
      <c r="C15" s="14" t="s">
        <v>11</v>
      </c>
      <c r="D15" s="14">
        <f>D10*0.026</f>
        <v>0</v>
      </c>
      <c r="E15" s="14">
        <f>E10*0.035</f>
        <v>0</v>
      </c>
      <c r="F15" s="14">
        <f>F10*0.041</f>
        <v>0</v>
      </c>
      <c r="G15" s="14">
        <f>G10*0.055</f>
        <v>0</v>
      </c>
      <c r="H15" s="14">
        <f>H10*0.053</f>
        <v>0</v>
      </c>
    </row>
    <row r="16" spans="1:8" ht="35.25" customHeight="1">
      <c r="A16" s="10">
        <v>12</v>
      </c>
      <c r="B16" s="8" t="s">
        <v>9</v>
      </c>
      <c r="C16" s="14" t="s">
        <v>11</v>
      </c>
      <c r="D16" s="16"/>
      <c r="E16" s="16"/>
      <c r="F16" s="16"/>
      <c r="G16" s="16"/>
      <c r="H16" s="16"/>
    </row>
    <row r="17" spans="1:8" ht="63">
      <c r="A17" s="10">
        <v>13</v>
      </c>
      <c r="B17" s="8" t="s">
        <v>22</v>
      </c>
      <c r="C17" s="14" t="s">
        <v>11</v>
      </c>
      <c r="D17" s="17">
        <f>D10*0.13</f>
        <v>0</v>
      </c>
      <c r="E17" s="17">
        <f t="shared" ref="E17:H17" si="5">E10*0.13</f>
        <v>0</v>
      </c>
      <c r="F17" s="17">
        <f t="shared" si="5"/>
        <v>0</v>
      </c>
      <c r="G17" s="17">
        <f t="shared" si="5"/>
        <v>0</v>
      </c>
      <c r="H17" s="17">
        <f t="shared" si="5"/>
        <v>0</v>
      </c>
    </row>
    <row r="18" spans="1:8" ht="47.25">
      <c r="A18" s="10">
        <v>14</v>
      </c>
      <c r="B18" s="3" t="s">
        <v>25</v>
      </c>
      <c r="C18" s="14" t="s">
        <v>11</v>
      </c>
      <c r="D18" s="14">
        <f>D10-D12-D17</f>
        <v>0</v>
      </c>
      <c r="E18" s="14">
        <f t="shared" ref="E18:H18" si="6">E10-E12-E17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</row>
  </sheetData>
  <mergeCells count="2">
    <mergeCell ref="C2:E2"/>
    <mergeCell ref="A3:H3"/>
  </mergeCells>
  <printOptions horizontalCentered="1"/>
  <pageMargins left="0.16" right="0.17" top="0.22" bottom="0.15" header="0.22" footer="0.15"/>
  <pageSetup paperSize="9" scale="89" fitToHeight="2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8"/>
  <sheetViews>
    <sheetView view="pageBreakPreview" zoomScale="75" zoomScaleSheetLayoutView="75" workbookViewId="0">
      <pane xSplit="2" ySplit="4" topLeftCell="C5" activePane="bottomRight" state="frozen"/>
      <selection activeCell="H9" sqref="H9"/>
      <selection pane="topRight" activeCell="H9" sqref="H9"/>
      <selection pane="bottomLeft" activeCell="H9" sqref="H9"/>
      <selection pane="bottomRight" activeCell="H9" sqref="H9"/>
    </sheetView>
  </sheetViews>
  <sheetFormatPr defaultRowHeight="15"/>
  <cols>
    <col min="1" max="1" width="9.140625" style="11"/>
    <col min="2" max="2" width="59.7109375" style="4" customWidth="1"/>
    <col min="3" max="3" width="12.7109375" style="4" customWidth="1"/>
    <col min="4" max="7" width="12.5703125" style="4" customWidth="1"/>
    <col min="8" max="8" width="14.42578125" style="4" customWidth="1"/>
    <col min="9" max="16384" width="9.140625" style="4"/>
  </cols>
  <sheetData>
    <row r="1" spans="1:8" ht="18.75">
      <c r="A1" s="9"/>
      <c r="B1" s="5"/>
      <c r="C1" s="5"/>
      <c r="D1" s="5"/>
      <c r="E1" s="5"/>
      <c r="F1" s="5"/>
      <c r="G1" s="5"/>
      <c r="H1" s="6" t="s">
        <v>14</v>
      </c>
    </row>
    <row r="2" spans="1:8" ht="18.75">
      <c r="A2" s="9"/>
      <c r="B2" s="5" t="s">
        <v>16</v>
      </c>
      <c r="C2" s="21"/>
      <c r="D2" s="21"/>
      <c r="E2" s="21"/>
      <c r="F2" s="5"/>
      <c r="G2" s="5"/>
      <c r="H2" s="6"/>
    </row>
    <row r="3" spans="1:8" ht="37.5" customHeight="1">
      <c r="A3" s="22" t="s">
        <v>13</v>
      </c>
      <c r="B3" s="22"/>
      <c r="C3" s="22"/>
      <c r="D3" s="22"/>
      <c r="E3" s="22"/>
      <c r="F3" s="22"/>
      <c r="G3" s="22"/>
      <c r="H3" s="22"/>
    </row>
    <row r="4" spans="1:8" ht="31.5">
      <c r="A4" s="10"/>
      <c r="B4" s="7" t="s">
        <v>0</v>
      </c>
      <c r="C4" s="7" t="s">
        <v>10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</row>
    <row r="5" spans="1:8" ht="31.5">
      <c r="A5" s="10">
        <v>1</v>
      </c>
      <c r="B5" s="8" t="s">
        <v>7</v>
      </c>
      <c r="C5" s="1">
        <v>24944</v>
      </c>
      <c r="D5" s="1">
        <v>27103</v>
      </c>
      <c r="E5" s="1">
        <v>29618</v>
      </c>
      <c r="F5" s="1">
        <v>32455</v>
      </c>
      <c r="G5" s="1">
        <v>36479</v>
      </c>
      <c r="H5" s="1">
        <v>40748</v>
      </c>
    </row>
    <row r="6" spans="1:8" ht="31.5">
      <c r="A6" s="10">
        <v>2</v>
      </c>
      <c r="B6" s="8" t="s">
        <v>8</v>
      </c>
      <c r="C6" s="12"/>
      <c r="D6" s="2"/>
      <c r="E6" s="2"/>
      <c r="F6" s="2"/>
      <c r="G6" s="2"/>
      <c r="H6" s="2"/>
    </row>
    <row r="7" spans="1:8" ht="48.75" customHeight="1">
      <c r="A7" s="10">
        <v>3</v>
      </c>
      <c r="B7" s="8" t="s">
        <v>15</v>
      </c>
      <c r="C7" s="19">
        <f t="shared" ref="C7:H7" si="0">C6/C5*100</f>
        <v>0</v>
      </c>
      <c r="D7" s="13">
        <f t="shared" si="0"/>
        <v>0</v>
      </c>
      <c r="E7" s="13">
        <f t="shared" si="0"/>
        <v>0</v>
      </c>
      <c r="F7" s="13">
        <f t="shared" si="0"/>
        <v>0</v>
      </c>
      <c r="G7" s="13">
        <f t="shared" si="0"/>
        <v>0</v>
      </c>
      <c r="H7" s="13">
        <f t="shared" si="0"/>
        <v>0</v>
      </c>
    </row>
    <row r="8" spans="1:8" ht="31.5">
      <c r="A8" s="10">
        <v>4</v>
      </c>
      <c r="B8" s="8" t="s">
        <v>6</v>
      </c>
      <c r="C8" s="18"/>
      <c r="D8" s="14">
        <f>C8*0.97</f>
        <v>0</v>
      </c>
      <c r="E8" s="14">
        <f>C8*0.95</f>
        <v>0</v>
      </c>
      <c r="F8" s="14">
        <f>C8*0.93</f>
        <v>0</v>
      </c>
      <c r="G8" s="14">
        <f>C8*0.92</f>
        <v>0</v>
      </c>
      <c r="H8" s="14">
        <f>C8*0.9</f>
        <v>0</v>
      </c>
    </row>
    <row r="9" spans="1:8" ht="15.75">
      <c r="A9" s="10">
        <v>5</v>
      </c>
      <c r="B9" s="8" t="s">
        <v>19</v>
      </c>
      <c r="C9" s="14">
        <f>C8*C6*12*1.302/1000</f>
        <v>0</v>
      </c>
      <c r="D9" s="14">
        <f t="shared" ref="D9:H9" si="1">D8*D6*12*1.302/1000</f>
        <v>0</v>
      </c>
      <c r="E9" s="14">
        <f t="shared" si="1"/>
        <v>0</v>
      </c>
      <c r="F9" s="14">
        <f t="shared" si="1"/>
        <v>0</v>
      </c>
      <c r="G9" s="14">
        <f t="shared" si="1"/>
        <v>0</v>
      </c>
      <c r="H9" s="14">
        <f t="shared" si="1"/>
        <v>0</v>
      </c>
    </row>
    <row r="10" spans="1:8" ht="33" customHeight="1">
      <c r="A10" s="10">
        <v>6</v>
      </c>
      <c r="B10" s="3" t="s">
        <v>18</v>
      </c>
      <c r="C10" s="14" t="s">
        <v>11</v>
      </c>
      <c r="D10" s="14">
        <f>D9-C9</f>
        <v>0</v>
      </c>
      <c r="E10" s="14">
        <f>E9-C9</f>
        <v>0</v>
      </c>
      <c r="F10" s="14">
        <f>F9-C9</f>
        <v>0</v>
      </c>
      <c r="G10" s="14">
        <f>G9-C9</f>
        <v>0</v>
      </c>
      <c r="H10" s="14">
        <f>H9-C9</f>
        <v>0</v>
      </c>
    </row>
    <row r="11" spans="1:8" ht="47.25">
      <c r="A11" s="10">
        <v>7</v>
      </c>
      <c r="B11" s="3" t="s">
        <v>12</v>
      </c>
      <c r="C11" s="14" t="s">
        <v>11</v>
      </c>
      <c r="D11" s="14" t="e">
        <f>D12/D10*100</f>
        <v>#DIV/0!</v>
      </c>
      <c r="E11" s="14" t="e">
        <f t="shared" ref="E11:H11" si="2">E12/E10*100</f>
        <v>#DIV/0!</v>
      </c>
      <c r="F11" s="14" t="e">
        <f t="shared" si="2"/>
        <v>#DIV/0!</v>
      </c>
      <c r="G11" s="14" t="e">
        <f t="shared" si="2"/>
        <v>#DIV/0!</v>
      </c>
      <c r="H11" s="14" t="e">
        <f t="shared" si="2"/>
        <v>#DIV/0!</v>
      </c>
    </row>
    <row r="12" spans="1:8" ht="31.5">
      <c r="A12" s="10">
        <v>8</v>
      </c>
      <c r="B12" s="3" t="s">
        <v>24</v>
      </c>
      <c r="C12" s="14" t="s">
        <v>11</v>
      </c>
      <c r="D12" s="14">
        <f t="shared" ref="D12:H12" si="3">D13+D14+D15</f>
        <v>0</v>
      </c>
      <c r="E12" s="14">
        <f t="shared" si="3"/>
        <v>0</v>
      </c>
      <c r="F12" s="14">
        <f t="shared" si="3"/>
        <v>0</v>
      </c>
      <c r="G12" s="14">
        <f t="shared" si="3"/>
        <v>0</v>
      </c>
      <c r="H12" s="14">
        <f t="shared" si="3"/>
        <v>0</v>
      </c>
    </row>
    <row r="13" spans="1:8" ht="18.75" customHeight="1">
      <c r="A13" s="10">
        <v>9</v>
      </c>
      <c r="B13" s="3" t="s">
        <v>23</v>
      </c>
      <c r="C13" s="14" t="s">
        <v>11</v>
      </c>
      <c r="D13" s="15">
        <f>D10*0.03</f>
        <v>0</v>
      </c>
      <c r="E13" s="15">
        <f>E10*0.04</f>
        <v>0</v>
      </c>
      <c r="F13" s="16">
        <f>F10*0.045</f>
        <v>0</v>
      </c>
      <c r="G13" s="16">
        <f>G10*0.059</f>
        <v>0</v>
      </c>
      <c r="H13" s="15">
        <f>H10*0.057</f>
        <v>0</v>
      </c>
    </row>
    <row r="14" spans="1:8" ht="34.5" customHeight="1">
      <c r="A14" s="10">
        <v>10</v>
      </c>
      <c r="B14" s="3" t="s">
        <v>20</v>
      </c>
      <c r="C14" s="14" t="s">
        <v>11</v>
      </c>
      <c r="D14" s="15">
        <f>D6*(C8-D8)*1.302*12/1000</f>
        <v>0</v>
      </c>
      <c r="E14" s="15">
        <f t="shared" ref="E14:H14" si="4">E6*(D8-E8)*1.302*12/1000</f>
        <v>0</v>
      </c>
      <c r="F14" s="15">
        <f t="shared" si="4"/>
        <v>0</v>
      </c>
      <c r="G14" s="15">
        <f t="shared" si="4"/>
        <v>0</v>
      </c>
      <c r="H14" s="15">
        <f t="shared" si="4"/>
        <v>0</v>
      </c>
    </row>
    <row r="15" spans="1:8" ht="31.5">
      <c r="A15" s="10">
        <v>11</v>
      </c>
      <c r="B15" s="8" t="s">
        <v>21</v>
      </c>
      <c r="C15" s="14" t="s">
        <v>11</v>
      </c>
      <c r="D15" s="14">
        <f>D10*0.026</f>
        <v>0</v>
      </c>
      <c r="E15" s="14">
        <f>E10*0.035</f>
        <v>0</v>
      </c>
      <c r="F15" s="14">
        <f>F10*0.041</f>
        <v>0</v>
      </c>
      <c r="G15" s="14">
        <f>G10*0.055</f>
        <v>0</v>
      </c>
      <c r="H15" s="14">
        <f>H10*0.053</f>
        <v>0</v>
      </c>
    </row>
    <row r="16" spans="1:8" ht="35.25" customHeight="1">
      <c r="A16" s="10">
        <v>12</v>
      </c>
      <c r="B16" s="8" t="s">
        <v>9</v>
      </c>
      <c r="C16" s="14" t="s">
        <v>11</v>
      </c>
      <c r="D16" s="16"/>
      <c r="E16" s="16"/>
      <c r="F16" s="16"/>
      <c r="G16" s="16"/>
      <c r="H16" s="16"/>
    </row>
    <row r="17" spans="1:8" ht="63">
      <c r="A17" s="10">
        <v>13</v>
      </c>
      <c r="B17" s="8" t="s">
        <v>22</v>
      </c>
      <c r="C17" s="14" t="s">
        <v>11</v>
      </c>
      <c r="D17" s="17">
        <f>D10*0.13</f>
        <v>0</v>
      </c>
      <c r="E17" s="17">
        <f t="shared" ref="E17:H17" si="5">E10*0.13</f>
        <v>0</v>
      </c>
      <c r="F17" s="17">
        <f t="shared" si="5"/>
        <v>0</v>
      </c>
      <c r="G17" s="17">
        <f t="shared" si="5"/>
        <v>0</v>
      </c>
      <c r="H17" s="17">
        <f t="shared" si="5"/>
        <v>0</v>
      </c>
    </row>
    <row r="18" spans="1:8" ht="47.25">
      <c r="A18" s="10">
        <v>14</v>
      </c>
      <c r="B18" s="3" t="s">
        <v>25</v>
      </c>
      <c r="C18" s="14" t="s">
        <v>11</v>
      </c>
      <c r="D18" s="14">
        <f>D10-D12-D17</f>
        <v>0</v>
      </c>
      <c r="E18" s="14">
        <f t="shared" ref="E18:H18" si="6">E10-E12-E17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</row>
  </sheetData>
  <mergeCells count="2">
    <mergeCell ref="C2:E2"/>
    <mergeCell ref="A3:H3"/>
  </mergeCells>
  <printOptions horizontalCentered="1"/>
  <pageMargins left="0.16" right="0.17" top="0.22" bottom="0.15" header="0.22" footer="0.15"/>
  <pageSetup paperSize="9" scale="89" fitToHeight="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8"/>
  <sheetViews>
    <sheetView view="pageBreakPreview" zoomScale="75" zoomScaleSheetLayoutView="75" workbookViewId="0">
      <pane xSplit="2" ySplit="4" topLeftCell="C5" activePane="bottomRight" state="frozen"/>
      <selection activeCell="H9" sqref="H9"/>
      <selection pane="topRight" activeCell="H9" sqref="H9"/>
      <selection pane="bottomLeft" activeCell="H9" sqref="H9"/>
      <selection pane="bottomRight" activeCell="H9" sqref="H9"/>
    </sheetView>
  </sheetViews>
  <sheetFormatPr defaultRowHeight="15"/>
  <cols>
    <col min="1" max="1" width="9.140625" style="11"/>
    <col min="2" max="2" width="59.7109375" style="4" customWidth="1"/>
    <col min="3" max="3" width="12.7109375" style="4" customWidth="1"/>
    <col min="4" max="7" width="12.5703125" style="4" customWidth="1"/>
    <col min="8" max="8" width="14.42578125" style="4" customWidth="1"/>
    <col min="9" max="16384" width="9.140625" style="4"/>
  </cols>
  <sheetData>
    <row r="1" spans="1:8" ht="18.75">
      <c r="A1" s="9"/>
      <c r="B1" s="5"/>
      <c r="C1" s="5"/>
      <c r="D1" s="5"/>
      <c r="E1" s="5"/>
      <c r="F1" s="5"/>
      <c r="G1" s="5"/>
      <c r="H1" s="6" t="s">
        <v>14</v>
      </c>
    </row>
    <row r="2" spans="1:8" ht="18.75">
      <c r="A2" s="9"/>
      <c r="B2" s="5" t="s">
        <v>16</v>
      </c>
      <c r="C2" s="21"/>
      <c r="D2" s="21"/>
      <c r="E2" s="21"/>
      <c r="F2" s="5"/>
      <c r="G2" s="5"/>
      <c r="H2" s="6"/>
    </row>
    <row r="3" spans="1:8" ht="37.5" customHeight="1">
      <c r="A3" s="22" t="s">
        <v>13</v>
      </c>
      <c r="B3" s="22"/>
      <c r="C3" s="22"/>
      <c r="D3" s="22"/>
      <c r="E3" s="22"/>
      <c r="F3" s="22"/>
      <c r="G3" s="22"/>
      <c r="H3" s="22"/>
    </row>
    <row r="4" spans="1:8" ht="31.5">
      <c r="A4" s="10"/>
      <c r="B4" s="7" t="s">
        <v>0</v>
      </c>
      <c r="C4" s="7" t="s">
        <v>10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</row>
    <row r="5" spans="1:8" ht="31.5">
      <c r="A5" s="10">
        <v>1</v>
      </c>
      <c r="B5" s="8" t="s">
        <v>7</v>
      </c>
      <c r="C5" s="1">
        <v>24944</v>
      </c>
      <c r="D5" s="1">
        <v>27103</v>
      </c>
      <c r="E5" s="1">
        <v>29618</v>
      </c>
      <c r="F5" s="1">
        <v>32455</v>
      </c>
      <c r="G5" s="1">
        <v>36479</v>
      </c>
      <c r="H5" s="1">
        <v>40748</v>
      </c>
    </row>
    <row r="6" spans="1:8" ht="31.5">
      <c r="A6" s="10">
        <v>2</v>
      </c>
      <c r="B6" s="8" t="s">
        <v>8</v>
      </c>
      <c r="C6" s="12"/>
      <c r="D6" s="2"/>
      <c r="E6" s="2"/>
      <c r="F6" s="2"/>
      <c r="G6" s="2"/>
      <c r="H6" s="2"/>
    </row>
    <row r="7" spans="1:8" ht="48.75" customHeight="1">
      <c r="A7" s="10">
        <v>3</v>
      </c>
      <c r="B7" s="8" t="s">
        <v>15</v>
      </c>
      <c r="C7" s="19">
        <f t="shared" ref="C7:H7" si="0">C6/C5*100</f>
        <v>0</v>
      </c>
      <c r="D7" s="13">
        <f t="shared" si="0"/>
        <v>0</v>
      </c>
      <c r="E7" s="13">
        <f t="shared" si="0"/>
        <v>0</v>
      </c>
      <c r="F7" s="13">
        <f t="shared" si="0"/>
        <v>0</v>
      </c>
      <c r="G7" s="13">
        <f t="shared" si="0"/>
        <v>0</v>
      </c>
      <c r="H7" s="13">
        <f t="shared" si="0"/>
        <v>0</v>
      </c>
    </row>
    <row r="8" spans="1:8" ht="31.5">
      <c r="A8" s="10">
        <v>4</v>
      </c>
      <c r="B8" s="8" t="s">
        <v>6</v>
      </c>
      <c r="C8" s="18"/>
      <c r="D8" s="14">
        <f>C8*0.97</f>
        <v>0</v>
      </c>
      <c r="E8" s="14">
        <f>C8*0.95</f>
        <v>0</v>
      </c>
      <c r="F8" s="14">
        <f>C8*0.93</f>
        <v>0</v>
      </c>
      <c r="G8" s="14">
        <f>C8*0.92</f>
        <v>0</v>
      </c>
      <c r="H8" s="14">
        <f>C8*0.9</f>
        <v>0</v>
      </c>
    </row>
    <row r="9" spans="1:8" ht="15.75">
      <c r="A9" s="10">
        <v>5</v>
      </c>
      <c r="B9" s="8" t="s">
        <v>19</v>
      </c>
      <c r="C9" s="14">
        <f>C8*C6*12*1.302/1000</f>
        <v>0</v>
      </c>
      <c r="D9" s="14">
        <f t="shared" ref="D9:H9" si="1">D8*D6*12*1.302/1000</f>
        <v>0</v>
      </c>
      <c r="E9" s="14">
        <f t="shared" si="1"/>
        <v>0</v>
      </c>
      <c r="F9" s="14">
        <f t="shared" si="1"/>
        <v>0</v>
      </c>
      <c r="G9" s="14">
        <f t="shared" si="1"/>
        <v>0</v>
      </c>
      <c r="H9" s="14">
        <f t="shared" si="1"/>
        <v>0</v>
      </c>
    </row>
    <row r="10" spans="1:8" ht="33" customHeight="1">
      <c r="A10" s="10">
        <v>6</v>
      </c>
      <c r="B10" s="3" t="s">
        <v>18</v>
      </c>
      <c r="C10" s="14" t="s">
        <v>11</v>
      </c>
      <c r="D10" s="14">
        <f>D9-C9</f>
        <v>0</v>
      </c>
      <c r="E10" s="14">
        <f>E9-C9</f>
        <v>0</v>
      </c>
      <c r="F10" s="14">
        <f>F9-C9</f>
        <v>0</v>
      </c>
      <c r="G10" s="14">
        <f>G9-C9</f>
        <v>0</v>
      </c>
      <c r="H10" s="14">
        <f>H9-C9</f>
        <v>0</v>
      </c>
    </row>
    <row r="11" spans="1:8" ht="47.25">
      <c r="A11" s="10">
        <v>7</v>
      </c>
      <c r="B11" s="3" t="s">
        <v>12</v>
      </c>
      <c r="C11" s="14" t="s">
        <v>11</v>
      </c>
      <c r="D11" s="14" t="e">
        <f>D12/D10*100</f>
        <v>#DIV/0!</v>
      </c>
      <c r="E11" s="14" t="e">
        <f t="shared" ref="E11:H11" si="2">E12/E10*100</f>
        <v>#DIV/0!</v>
      </c>
      <c r="F11" s="14" t="e">
        <f t="shared" si="2"/>
        <v>#DIV/0!</v>
      </c>
      <c r="G11" s="14" t="e">
        <f t="shared" si="2"/>
        <v>#DIV/0!</v>
      </c>
      <c r="H11" s="14" t="e">
        <f t="shared" si="2"/>
        <v>#DIV/0!</v>
      </c>
    </row>
    <row r="12" spans="1:8" ht="31.5">
      <c r="A12" s="10">
        <v>8</v>
      </c>
      <c r="B12" s="3" t="s">
        <v>24</v>
      </c>
      <c r="C12" s="14" t="s">
        <v>11</v>
      </c>
      <c r="D12" s="14">
        <f t="shared" ref="D12:H12" si="3">D13+D14+D15</f>
        <v>0</v>
      </c>
      <c r="E12" s="14">
        <f t="shared" si="3"/>
        <v>0</v>
      </c>
      <c r="F12" s="14">
        <f t="shared" si="3"/>
        <v>0</v>
      </c>
      <c r="G12" s="14">
        <f t="shared" si="3"/>
        <v>0</v>
      </c>
      <c r="H12" s="14">
        <f t="shared" si="3"/>
        <v>0</v>
      </c>
    </row>
    <row r="13" spans="1:8" ht="18.75" customHeight="1">
      <c r="A13" s="10">
        <v>9</v>
      </c>
      <c r="B13" s="3" t="s">
        <v>23</v>
      </c>
      <c r="C13" s="14" t="s">
        <v>11</v>
      </c>
      <c r="D13" s="15">
        <f>D10*0.03</f>
        <v>0</v>
      </c>
      <c r="E13" s="15">
        <f>E10*0.04</f>
        <v>0</v>
      </c>
      <c r="F13" s="16">
        <f>F10*0.045</f>
        <v>0</v>
      </c>
      <c r="G13" s="16">
        <f>G10*0.059</f>
        <v>0</v>
      </c>
      <c r="H13" s="15">
        <f>H10*0.057</f>
        <v>0</v>
      </c>
    </row>
    <row r="14" spans="1:8" ht="34.5" customHeight="1">
      <c r="A14" s="10">
        <v>10</v>
      </c>
      <c r="B14" s="3" t="s">
        <v>20</v>
      </c>
      <c r="C14" s="14" t="s">
        <v>11</v>
      </c>
      <c r="D14" s="15">
        <f>D6*(C8-D8)*1.302*12/1000</f>
        <v>0</v>
      </c>
      <c r="E14" s="15">
        <f t="shared" ref="E14:H14" si="4">E6*(D8-E8)*1.302*12/1000</f>
        <v>0</v>
      </c>
      <c r="F14" s="15">
        <f t="shared" si="4"/>
        <v>0</v>
      </c>
      <c r="G14" s="15">
        <f t="shared" si="4"/>
        <v>0</v>
      </c>
      <c r="H14" s="15">
        <f t="shared" si="4"/>
        <v>0</v>
      </c>
    </row>
    <row r="15" spans="1:8" ht="31.5">
      <c r="A15" s="10">
        <v>11</v>
      </c>
      <c r="B15" s="8" t="s">
        <v>21</v>
      </c>
      <c r="C15" s="14" t="s">
        <v>11</v>
      </c>
      <c r="D15" s="14">
        <f>D10*0.026</f>
        <v>0</v>
      </c>
      <c r="E15" s="14">
        <f>E10*0.035</f>
        <v>0</v>
      </c>
      <c r="F15" s="14">
        <f>F10*0.041</f>
        <v>0</v>
      </c>
      <c r="G15" s="14">
        <f>G10*0.055</f>
        <v>0</v>
      </c>
      <c r="H15" s="14">
        <f>H10*0.053</f>
        <v>0</v>
      </c>
    </row>
    <row r="16" spans="1:8" ht="35.25" customHeight="1">
      <c r="A16" s="10">
        <v>12</v>
      </c>
      <c r="B16" s="8" t="s">
        <v>9</v>
      </c>
      <c r="C16" s="14" t="s">
        <v>11</v>
      </c>
      <c r="D16" s="16"/>
      <c r="E16" s="16"/>
      <c r="F16" s="16"/>
      <c r="G16" s="16"/>
      <c r="H16" s="16"/>
    </row>
    <row r="17" spans="1:8" ht="63">
      <c r="A17" s="10">
        <v>13</v>
      </c>
      <c r="B17" s="8" t="s">
        <v>22</v>
      </c>
      <c r="C17" s="14" t="s">
        <v>11</v>
      </c>
      <c r="D17" s="17">
        <f>D10*0.13</f>
        <v>0</v>
      </c>
      <c r="E17" s="17">
        <f t="shared" ref="E17:H17" si="5">E10*0.13</f>
        <v>0</v>
      </c>
      <c r="F17" s="17">
        <f t="shared" si="5"/>
        <v>0</v>
      </c>
      <c r="G17" s="17">
        <f t="shared" si="5"/>
        <v>0</v>
      </c>
      <c r="H17" s="17">
        <f t="shared" si="5"/>
        <v>0</v>
      </c>
    </row>
    <row r="18" spans="1:8" ht="47.25">
      <c r="A18" s="10">
        <v>14</v>
      </c>
      <c r="B18" s="3" t="s">
        <v>25</v>
      </c>
      <c r="C18" s="14" t="s">
        <v>11</v>
      </c>
      <c r="D18" s="14">
        <f>D10-D12-D17</f>
        <v>0</v>
      </c>
      <c r="E18" s="14">
        <f t="shared" ref="E18:H18" si="6">E10-E12-E17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</row>
  </sheetData>
  <mergeCells count="2">
    <mergeCell ref="C2:E2"/>
    <mergeCell ref="A3:H3"/>
  </mergeCells>
  <printOptions horizontalCentered="1"/>
  <pageMargins left="0.16" right="0.17" top="0.22" bottom="0.15" header="0.22" footer="0.15"/>
  <pageSetup paperSize="9" scale="89" fitToHeight="2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8"/>
  <sheetViews>
    <sheetView view="pageBreakPreview" zoomScale="75" zoomScaleSheetLayoutView="75" workbookViewId="0">
      <pane xSplit="2" ySplit="4" topLeftCell="C5" activePane="bottomRight" state="frozen"/>
      <selection activeCell="H9" sqref="H9"/>
      <selection pane="topRight" activeCell="H9" sqref="H9"/>
      <selection pane="bottomLeft" activeCell="H9" sqref="H9"/>
      <selection pane="bottomRight" activeCell="H9" sqref="H9"/>
    </sheetView>
  </sheetViews>
  <sheetFormatPr defaultRowHeight="15"/>
  <cols>
    <col min="1" max="1" width="9.140625" style="11"/>
    <col min="2" max="2" width="59.7109375" style="4" customWidth="1"/>
    <col min="3" max="3" width="12.7109375" style="4" customWidth="1"/>
    <col min="4" max="7" width="12.5703125" style="4" customWidth="1"/>
    <col min="8" max="8" width="14.42578125" style="4" customWidth="1"/>
    <col min="9" max="16384" width="9.140625" style="4"/>
  </cols>
  <sheetData>
    <row r="1" spans="1:8" ht="18.75">
      <c r="A1" s="9"/>
      <c r="B1" s="5"/>
      <c r="C1" s="5"/>
      <c r="D1" s="5"/>
      <c r="E1" s="5"/>
      <c r="F1" s="5"/>
      <c r="G1" s="5"/>
      <c r="H1" s="6" t="s">
        <v>14</v>
      </c>
    </row>
    <row r="2" spans="1:8" ht="18.75">
      <c r="A2" s="9"/>
      <c r="B2" s="5" t="s">
        <v>16</v>
      </c>
      <c r="C2" s="21"/>
      <c r="D2" s="21"/>
      <c r="E2" s="21"/>
      <c r="F2" s="5"/>
      <c r="G2" s="5"/>
      <c r="H2" s="6"/>
    </row>
    <row r="3" spans="1:8" ht="37.5" customHeight="1">
      <c r="A3" s="22" t="s">
        <v>13</v>
      </c>
      <c r="B3" s="22"/>
      <c r="C3" s="22"/>
      <c r="D3" s="22"/>
      <c r="E3" s="22"/>
      <c r="F3" s="22"/>
      <c r="G3" s="22"/>
      <c r="H3" s="22"/>
    </row>
    <row r="4" spans="1:8" ht="31.5">
      <c r="A4" s="10"/>
      <c r="B4" s="7" t="s">
        <v>0</v>
      </c>
      <c r="C4" s="7" t="s">
        <v>10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</row>
    <row r="5" spans="1:8" ht="31.5">
      <c r="A5" s="10">
        <v>1</v>
      </c>
      <c r="B5" s="8" t="s">
        <v>7</v>
      </c>
      <c r="C5" s="1">
        <v>24944</v>
      </c>
      <c r="D5" s="1">
        <v>27103</v>
      </c>
      <c r="E5" s="1">
        <v>29618</v>
      </c>
      <c r="F5" s="1">
        <v>32455</v>
      </c>
      <c r="G5" s="1">
        <v>36479</v>
      </c>
      <c r="H5" s="1">
        <v>40748</v>
      </c>
    </row>
    <row r="6" spans="1:8" ht="31.5">
      <c r="A6" s="10">
        <v>2</v>
      </c>
      <c r="B6" s="8" t="s">
        <v>8</v>
      </c>
      <c r="C6" s="12"/>
      <c r="D6" s="2"/>
      <c r="E6" s="2"/>
      <c r="F6" s="2"/>
      <c r="G6" s="2"/>
      <c r="H6" s="2"/>
    </row>
    <row r="7" spans="1:8" ht="48.75" customHeight="1">
      <c r="A7" s="10">
        <v>3</v>
      </c>
      <c r="B7" s="8" t="s">
        <v>15</v>
      </c>
      <c r="C7" s="19">
        <f t="shared" ref="C7:H7" si="0">C6/C5*100</f>
        <v>0</v>
      </c>
      <c r="D7" s="13">
        <f t="shared" si="0"/>
        <v>0</v>
      </c>
      <c r="E7" s="13">
        <f t="shared" si="0"/>
        <v>0</v>
      </c>
      <c r="F7" s="13">
        <f t="shared" si="0"/>
        <v>0</v>
      </c>
      <c r="G7" s="13">
        <f t="shared" si="0"/>
        <v>0</v>
      </c>
      <c r="H7" s="13">
        <f t="shared" si="0"/>
        <v>0</v>
      </c>
    </row>
    <row r="8" spans="1:8" ht="31.5">
      <c r="A8" s="10">
        <v>4</v>
      </c>
      <c r="B8" s="8" t="s">
        <v>6</v>
      </c>
      <c r="C8" s="18"/>
      <c r="D8" s="14">
        <f>C8*0.97</f>
        <v>0</v>
      </c>
      <c r="E8" s="14">
        <f>C8*0.95</f>
        <v>0</v>
      </c>
      <c r="F8" s="14">
        <f>C8*0.93</f>
        <v>0</v>
      </c>
      <c r="G8" s="14">
        <f>C8*0.92</f>
        <v>0</v>
      </c>
      <c r="H8" s="14">
        <f>C8*0.9</f>
        <v>0</v>
      </c>
    </row>
    <row r="9" spans="1:8" ht="15.75">
      <c r="A9" s="10">
        <v>5</v>
      </c>
      <c r="B9" s="8" t="s">
        <v>19</v>
      </c>
      <c r="C9" s="14">
        <f>C8*C6*12*1.302/1000</f>
        <v>0</v>
      </c>
      <c r="D9" s="14">
        <f t="shared" ref="D9:H9" si="1">D8*D6*12*1.302/1000</f>
        <v>0</v>
      </c>
      <c r="E9" s="14">
        <f t="shared" si="1"/>
        <v>0</v>
      </c>
      <c r="F9" s="14">
        <f t="shared" si="1"/>
        <v>0</v>
      </c>
      <c r="G9" s="14">
        <f t="shared" si="1"/>
        <v>0</v>
      </c>
      <c r="H9" s="14">
        <f t="shared" si="1"/>
        <v>0</v>
      </c>
    </row>
    <row r="10" spans="1:8" ht="33" customHeight="1">
      <c r="A10" s="10">
        <v>6</v>
      </c>
      <c r="B10" s="3" t="s">
        <v>18</v>
      </c>
      <c r="C10" s="14" t="s">
        <v>11</v>
      </c>
      <c r="D10" s="14">
        <f>D9-C9</f>
        <v>0</v>
      </c>
      <c r="E10" s="14">
        <f>E9-C9</f>
        <v>0</v>
      </c>
      <c r="F10" s="14">
        <f>F9-C9</f>
        <v>0</v>
      </c>
      <c r="G10" s="14">
        <f>G9-C9</f>
        <v>0</v>
      </c>
      <c r="H10" s="14">
        <f>H9-C9</f>
        <v>0</v>
      </c>
    </row>
    <row r="11" spans="1:8" ht="47.25">
      <c r="A11" s="10">
        <v>7</v>
      </c>
      <c r="B11" s="3" t="s">
        <v>12</v>
      </c>
      <c r="C11" s="14" t="s">
        <v>11</v>
      </c>
      <c r="D11" s="14" t="e">
        <f>D12/D10*100</f>
        <v>#DIV/0!</v>
      </c>
      <c r="E11" s="14" t="e">
        <f t="shared" ref="E11:H11" si="2">E12/E10*100</f>
        <v>#DIV/0!</v>
      </c>
      <c r="F11" s="14" t="e">
        <f t="shared" si="2"/>
        <v>#DIV/0!</v>
      </c>
      <c r="G11" s="14" t="e">
        <f t="shared" si="2"/>
        <v>#DIV/0!</v>
      </c>
      <c r="H11" s="14" t="e">
        <f t="shared" si="2"/>
        <v>#DIV/0!</v>
      </c>
    </row>
    <row r="12" spans="1:8" ht="31.5">
      <c r="A12" s="10">
        <v>8</v>
      </c>
      <c r="B12" s="3" t="s">
        <v>24</v>
      </c>
      <c r="C12" s="14" t="s">
        <v>11</v>
      </c>
      <c r="D12" s="14">
        <f t="shared" ref="D12:H12" si="3">D13+D14+D15</f>
        <v>0</v>
      </c>
      <c r="E12" s="14">
        <f t="shared" si="3"/>
        <v>0</v>
      </c>
      <c r="F12" s="14">
        <f t="shared" si="3"/>
        <v>0</v>
      </c>
      <c r="G12" s="14">
        <f t="shared" si="3"/>
        <v>0</v>
      </c>
      <c r="H12" s="14">
        <f t="shared" si="3"/>
        <v>0</v>
      </c>
    </row>
    <row r="13" spans="1:8" ht="18.75" customHeight="1">
      <c r="A13" s="10">
        <v>9</v>
      </c>
      <c r="B13" s="3" t="s">
        <v>23</v>
      </c>
      <c r="C13" s="14" t="s">
        <v>11</v>
      </c>
      <c r="D13" s="15">
        <f>D10*0.03</f>
        <v>0</v>
      </c>
      <c r="E13" s="15">
        <f>E10*0.04</f>
        <v>0</v>
      </c>
      <c r="F13" s="16">
        <f>F10*0.045</f>
        <v>0</v>
      </c>
      <c r="G13" s="16">
        <f>G10*0.059</f>
        <v>0</v>
      </c>
      <c r="H13" s="15">
        <f>H10*0.057</f>
        <v>0</v>
      </c>
    </row>
    <row r="14" spans="1:8" ht="34.5" customHeight="1">
      <c r="A14" s="10">
        <v>10</v>
      </c>
      <c r="B14" s="3" t="s">
        <v>20</v>
      </c>
      <c r="C14" s="14" t="s">
        <v>11</v>
      </c>
      <c r="D14" s="15">
        <f>D6*(C8-D8)*1.302*12/1000</f>
        <v>0</v>
      </c>
      <c r="E14" s="15">
        <f t="shared" ref="E14:H14" si="4">E6*(D8-E8)*1.302*12/1000</f>
        <v>0</v>
      </c>
      <c r="F14" s="15">
        <f t="shared" si="4"/>
        <v>0</v>
      </c>
      <c r="G14" s="15">
        <f t="shared" si="4"/>
        <v>0</v>
      </c>
      <c r="H14" s="15">
        <f t="shared" si="4"/>
        <v>0</v>
      </c>
    </row>
    <row r="15" spans="1:8" ht="31.5">
      <c r="A15" s="10">
        <v>11</v>
      </c>
      <c r="B15" s="8" t="s">
        <v>21</v>
      </c>
      <c r="C15" s="14" t="s">
        <v>11</v>
      </c>
      <c r="D15" s="14">
        <f>D10*0.026</f>
        <v>0</v>
      </c>
      <c r="E15" s="14">
        <f>E10*0.035</f>
        <v>0</v>
      </c>
      <c r="F15" s="14">
        <f>F10*0.041</f>
        <v>0</v>
      </c>
      <c r="G15" s="14">
        <f>G10*0.055</f>
        <v>0</v>
      </c>
      <c r="H15" s="14">
        <f>H10*0.053</f>
        <v>0</v>
      </c>
    </row>
    <row r="16" spans="1:8" ht="35.25" customHeight="1">
      <c r="A16" s="10">
        <v>12</v>
      </c>
      <c r="B16" s="8" t="s">
        <v>9</v>
      </c>
      <c r="C16" s="14" t="s">
        <v>11</v>
      </c>
      <c r="D16" s="16"/>
      <c r="E16" s="16"/>
      <c r="F16" s="16"/>
      <c r="G16" s="16"/>
      <c r="H16" s="16"/>
    </row>
    <row r="17" spans="1:8" ht="63">
      <c r="A17" s="10">
        <v>13</v>
      </c>
      <c r="B17" s="8" t="s">
        <v>22</v>
      </c>
      <c r="C17" s="14" t="s">
        <v>11</v>
      </c>
      <c r="D17" s="17">
        <f>D10*0.13</f>
        <v>0</v>
      </c>
      <c r="E17" s="17">
        <f t="shared" ref="E17:H17" si="5">E10*0.13</f>
        <v>0</v>
      </c>
      <c r="F17" s="17">
        <f t="shared" si="5"/>
        <v>0</v>
      </c>
      <c r="G17" s="17">
        <f t="shared" si="5"/>
        <v>0</v>
      </c>
      <c r="H17" s="17">
        <f t="shared" si="5"/>
        <v>0</v>
      </c>
    </row>
    <row r="18" spans="1:8" ht="47.25">
      <c r="A18" s="10">
        <v>14</v>
      </c>
      <c r="B18" s="3" t="s">
        <v>25</v>
      </c>
      <c r="C18" s="14" t="s">
        <v>11</v>
      </c>
      <c r="D18" s="14">
        <f>D10-D12-D17</f>
        <v>0</v>
      </c>
      <c r="E18" s="14">
        <f t="shared" ref="E18:H18" si="6">E10-E12-E17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</row>
  </sheetData>
  <mergeCells count="2">
    <mergeCell ref="C2:E2"/>
    <mergeCell ref="A3:H3"/>
  </mergeCells>
  <printOptions horizontalCentered="1"/>
  <pageMargins left="0.16" right="0.17" top="0.22" bottom="0.15" header="0.22" footer="0.15"/>
  <pageSetup paperSize="9" scale="89" fitToHeight="2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8"/>
  <sheetViews>
    <sheetView view="pageBreakPreview" zoomScale="75" zoomScaleSheetLayoutView="75" workbookViewId="0">
      <pane xSplit="2" ySplit="4" topLeftCell="C5" activePane="bottomRight" state="frozen"/>
      <selection activeCell="H9" sqref="H9"/>
      <selection pane="topRight" activeCell="H9" sqref="H9"/>
      <selection pane="bottomLeft" activeCell="H9" sqref="H9"/>
      <selection pane="bottomRight" activeCell="H9" sqref="H9"/>
    </sheetView>
  </sheetViews>
  <sheetFormatPr defaultRowHeight="15"/>
  <cols>
    <col min="1" max="1" width="9.140625" style="11"/>
    <col min="2" max="2" width="59.7109375" style="4" customWidth="1"/>
    <col min="3" max="3" width="12.7109375" style="4" customWidth="1"/>
    <col min="4" max="7" width="12.5703125" style="4" customWidth="1"/>
    <col min="8" max="8" width="14.42578125" style="4" customWidth="1"/>
    <col min="9" max="16384" width="9.140625" style="4"/>
  </cols>
  <sheetData>
    <row r="1" spans="1:8" ht="18.75">
      <c r="A1" s="9"/>
      <c r="B1" s="5"/>
      <c r="C1" s="5"/>
      <c r="D1" s="5"/>
      <c r="E1" s="5"/>
      <c r="F1" s="5"/>
      <c r="G1" s="5"/>
      <c r="H1" s="6" t="s">
        <v>14</v>
      </c>
    </row>
    <row r="2" spans="1:8" ht="18.75">
      <c r="A2" s="9"/>
      <c r="B2" s="5" t="s">
        <v>16</v>
      </c>
      <c r="C2" s="21"/>
      <c r="D2" s="21"/>
      <c r="E2" s="21"/>
      <c r="F2" s="5"/>
      <c r="G2" s="5"/>
      <c r="H2" s="6"/>
    </row>
    <row r="3" spans="1:8" ht="37.5" customHeight="1">
      <c r="A3" s="22" t="s">
        <v>13</v>
      </c>
      <c r="B3" s="22"/>
      <c r="C3" s="22"/>
      <c r="D3" s="22"/>
      <c r="E3" s="22"/>
      <c r="F3" s="22"/>
      <c r="G3" s="22"/>
      <c r="H3" s="22"/>
    </row>
    <row r="4" spans="1:8" ht="31.5">
      <c r="A4" s="10"/>
      <c r="B4" s="7" t="s">
        <v>0</v>
      </c>
      <c r="C4" s="7" t="s">
        <v>10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</row>
    <row r="5" spans="1:8" ht="31.5">
      <c r="A5" s="10">
        <v>1</v>
      </c>
      <c r="B5" s="8" t="s">
        <v>7</v>
      </c>
      <c r="C5" s="1">
        <v>24944</v>
      </c>
      <c r="D5" s="1">
        <v>27103</v>
      </c>
      <c r="E5" s="1">
        <v>29618</v>
      </c>
      <c r="F5" s="1">
        <v>32455</v>
      </c>
      <c r="G5" s="1">
        <v>36479</v>
      </c>
      <c r="H5" s="1">
        <v>40748</v>
      </c>
    </row>
    <row r="6" spans="1:8" ht="31.5">
      <c r="A6" s="10">
        <v>2</v>
      </c>
      <c r="B6" s="8" t="s">
        <v>8</v>
      </c>
      <c r="C6" s="12"/>
      <c r="D6" s="2"/>
      <c r="E6" s="2"/>
      <c r="F6" s="2"/>
      <c r="G6" s="2"/>
      <c r="H6" s="2"/>
    </row>
    <row r="7" spans="1:8" ht="48.75" customHeight="1">
      <c r="A7" s="10">
        <v>3</v>
      </c>
      <c r="B7" s="8" t="s">
        <v>15</v>
      </c>
      <c r="C7" s="19">
        <f t="shared" ref="C7:H7" si="0">C6/C5*100</f>
        <v>0</v>
      </c>
      <c r="D7" s="13">
        <f t="shared" si="0"/>
        <v>0</v>
      </c>
      <c r="E7" s="13">
        <f t="shared" si="0"/>
        <v>0</v>
      </c>
      <c r="F7" s="13">
        <f t="shared" si="0"/>
        <v>0</v>
      </c>
      <c r="G7" s="13">
        <f t="shared" si="0"/>
        <v>0</v>
      </c>
      <c r="H7" s="13">
        <f t="shared" si="0"/>
        <v>0</v>
      </c>
    </row>
    <row r="8" spans="1:8" ht="31.5">
      <c r="A8" s="10">
        <v>4</v>
      </c>
      <c r="B8" s="8" t="s">
        <v>6</v>
      </c>
      <c r="C8" s="18"/>
      <c r="D8" s="14">
        <f>C8*0.97</f>
        <v>0</v>
      </c>
      <c r="E8" s="14">
        <f>C8*0.95</f>
        <v>0</v>
      </c>
      <c r="F8" s="14">
        <f>C8*0.93</f>
        <v>0</v>
      </c>
      <c r="G8" s="14">
        <f>C8*0.92</f>
        <v>0</v>
      </c>
      <c r="H8" s="14">
        <f>C8*0.9</f>
        <v>0</v>
      </c>
    </row>
    <row r="9" spans="1:8" ht="15.75">
      <c r="A9" s="10">
        <v>5</v>
      </c>
      <c r="B9" s="8" t="s">
        <v>19</v>
      </c>
      <c r="C9" s="14">
        <f>C8*C6*12*1.302/1000</f>
        <v>0</v>
      </c>
      <c r="D9" s="14">
        <f t="shared" ref="D9:H9" si="1">D8*D6*12*1.302/1000</f>
        <v>0</v>
      </c>
      <c r="E9" s="14">
        <f t="shared" si="1"/>
        <v>0</v>
      </c>
      <c r="F9" s="14">
        <f t="shared" si="1"/>
        <v>0</v>
      </c>
      <c r="G9" s="14">
        <f t="shared" si="1"/>
        <v>0</v>
      </c>
      <c r="H9" s="14">
        <f t="shared" si="1"/>
        <v>0</v>
      </c>
    </row>
    <row r="10" spans="1:8" ht="33" customHeight="1">
      <c r="A10" s="10">
        <v>6</v>
      </c>
      <c r="B10" s="3" t="s">
        <v>18</v>
      </c>
      <c r="C10" s="14" t="s">
        <v>11</v>
      </c>
      <c r="D10" s="14">
        <f>D9-C9</f>
        <v>0</v>
      </c>
      <c r="E10" s="14">
        <f>E9-C9</f>
        <v>0</v>
      </c>
      <c r="F10" s="14">
        <f>F9-C9</f>
        <v>0</v>
      </c>
      <c r="G10" s="14">
        <f>G9-C9</f>
        <v>0</v>
      </c>
      <c r="H10" s="14">
        <f>H9-C9</f>
        <v>0</v>
      </c>
    </row>
    <row r="11" spans="1:8" ht="47.25">
      <c r="A11" s="10">
        <v>7</v>
      </c>
      <c r="B11" s="3" t="s">
        <v>12</v>
      </c>
      <c r="C11" s="14" t="s">
        <v>11</v>
      </c>
      <c r="D11" s="14" t="e">
        <f>D12/D10*100</f>
        <v>#DIV/0!</v>
      </c>
      <c r="E11" s="14" t="e">
        <f t="shared" ref="E11:H11" si="2">E12/E10*100</f>
        <v>#DIV/0!</v>
      </c>
      <c r="F11" s="14" t="e">
        <f t="shared" si="2"/>
        <v>#DIV/0!</v>
      </c>
      <c r="G11" s="14" t="e">
        <f t="shared" si="2"/>
        <v>#DIV/0!</v>
      </c>
      <c r="H11" s="14" t="e">
        <f t="shared" si="2"/>
        <v>#DIV/0!</v>
      </c>
    </row>
    <row r="12" spans="1:8" ht="31.5">
      <c r="A12" s="10">
        <v>8</v>
      </c>
      <c r="B12" s="3" t="s">
        <v>24</v>
      </c>
      <c r="C12" s="14" t="s">
        <v>11</v>
      </c>
      <c r="D12" s="14">
        <f t="shared" ref="D12:H12" si="3">D13+D14+D15</f>
        <v>0</v>
      </c>
      <c r="E12" s="14">
        <f t="shared" si="3"/>
        <v>0</v>
      </c>
      <c r="F12" s="14">
        <f t="shared" si="3"/>
        <v>0</v>
      </c>
      <c r="G12" s="14">
        <f t="shared" si="3"/>
        <v>0</v>
      </c>
      <c r="H12" s="14">
        <f t="shared" si="3"/>
        <v>0</v>
      </c>
    </row>
    <row r="13" spans="1:8" ht="18.75" customHeight="1">
      <c r="A13" s="10">
        <v>9</v>
      </c>
      <c r="B13" s="3" t="s">
        <v>23</v>
      </c>
      <c r="C13" s="14" t="s">
        <v>11</v>
      </c>
      <c r="D13" s="15">
        <f>D10*0.03</f>
        <v>0</v>
      </c>
      <c r="E13" s="15">
        <f>E10*0.04</f>
        <v>0</v>
      </c>
      <c r="F13" s="16">
        <f>F10*0.045</f>
        <v>0</v>
      </c>
      <c r="G13" s="16">
        <f>G10*0.059</f>
        <v>0</v>
      </c>
      <c r="H13" s="15">
        <f>H10*0.057</f>
        <v>0</v>
      </c>
    </row>
    <row r="14" spans="1:8" ht="34.5" customHeight="1">
      <c r="A14" s="10">
        <v>10</v>
      </c>
      <c r="B14" s="3" t="s">
        <v>20</v>
      </c>
      <c r="C14" s="14" t="s">
        <v>11</v>
      </c>
      <c r="D14" s="15">
        <f>D6*(C8-D8)*1.302*12/1000</f>
        <v>0</v>
      </c>
      <c r="E14" s="15">
        <f t="shared" ref="E14:H14" si="4">E6*(D8-E8)*1.302*12/1000</f>
        <v>0</v>
      </c>
      <c r="F14" s="15">
        <f t="shared" si="4"/>
        <v>0</v>
      </c>
      <c r="G14" s="15">
        <f t="shared" si="4"/>
        <v>0</v>
      </c>
      <c r="H14" s="15">
        <f t="shared" si="4"/>
        <v>0</v>
      </c>
    </row>
    <row r="15" spans="1:8" ht="31.5">
      <c r="A15" s="10">
        <v>11</v>
      </c>
      <c r="B15" s="8" t="s">
        <v>21</v>
      </c>
      <c r="C15" s="14" t="s">
        <v>11</v>
      </c>
      <c r="D15" s="14">
        <f>D10*0.026</f>
        <v>0</v>
      </c>
      <c r="E15" s="14">
        <f>E10*0.035</f>
        <v>0</v>
      </c>
      <c r="F15" s="14">
        <f>F10*0.041</f>
        <v>0</v>
      </c>
      <c r="G15" s="14">
        <f>G10*0.055</f>
        <v>0</v>
      </c>
      <c r="H15" s="14">
        <f>H10*0.053</f>
        <v>0</v>
      </c>
    </row>
    <row r="16" spans="1:8" ht="35.25" customHeight="1">
      <c r="A16" s="10">
        <v>12</v>
      </c>
      <c r="B16" s="8" t="s">
        <v>9</v>
      </c>
      <c r="C16" s="14" t="s">
        <v>11</v>
      </c>
      <c r="D16" s="16"/>
      <c r="E16" s="16"/>
      <c r="F16" s="16"/>
      <c r="G16" s="16"/>
      <c r="H16" s="16"/>
    </row>
    <row r="17" spans="1:8" ht="63">
      <c r="A17" s="10">
        <v>13</v>
      </c>
      <c r="B17" s="8" t="s">
        <v>22</v>
      </c>
      <c r="C17" s="14" t="s">
        <v>11</v>
      </c>
      <c r="D17" s="17">
        <f>D10*0.13</f>
        <v>0</v>
      </c>
      <c r="E17" s="17">
        <f t="shared" ref="E17:H17" si="5">E10*0.13</f>
        <v>0</v>
      </c>
      <c r="F17" s="17">
        <f t="shared" si="5"/>
        <v>0</v>
      </c>
      <c r="G17" s="17">
        <f t="shared" si="5"/>
        <v>0</v>
      </c>
      <c r="H17" s="17">
        <f t="shared" si="5"/>
        <v>0</v>
      </c>
    </row>
    <row r="18" spans="1:8" ht="47.25">
      <c r="A18" s="10">
        <v>14</v>
      </c>
      <c r="B18" s="3" t="s">
        <v>25</v>
      </c>
      <c r="C18" s="14" t="s">
        <v>11</v>
      </c>
      <c r="D18" s="14">
        <f>D10-D12-D17</f>
        <v>0</v>
      </c>
      <c r="E18" s="14">
        <f t="shared" ref="E18:H18" si="6">E10-E12-E17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</row>
  </sheetData>
  <mergeCells count="2">
    <mergeCell ref="C2:E2"/>
    <mergeCell ref="A3:H3"/>
  </mergeCells>
  <printOptions horizontalCentered="1"/>
  <pageMargins left="0.16" right="0.17" top="0.22" bottom="0.15" header="0.22" footer="0.15"/>
  <pageSetup paperSize="9" scale="89" fitToHeight="2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8"/>
  <sheetViews>
    <sheetView view="pageBreakPreview" zoomScale="75" zoomScaleSheetLayoutView="75" workbookViewId="0">
      <pane xSplit="2" ySplit="4" topLeftCell="C5" activePane="bottomRight" state="frozen"/>
      <selection activeCell="H9" sqref="H9"/>
      <selection pane="topRight" activeCell="H9" sqref="H9"/>
      <selection pane="bottomLeft" activeCell="H9" sqref="H9"/>
      <selection pane="bottomRight" activeCell="H9" sqref="H9"/>
    </sheetView>
  </sheetViews>
  <sheetFormatPr defaultRowHeight="15"/>
  <cols>
    <col min="1" max="1" width="9.140625" style="11"/>
    <col min="2" max="2" width="59.7109375" style="4" customWidth="1"/>
    <col min="3" max="3" width="12.7109375" style="4" customWidth="1"/>
    <col min="4" max="7" width="12.5703125" style="4" customWidth="1"/>
    <col min="8" max="8" width="14.42578125" style="4" customWidth="1"/>
    <col min="9" max="16384" width="9.140625" style="4"/>
  </cols>
  <sheetData>
    <row r="1" spans="1:8" ht="18.75">
      <c r="A1" s="9"/>
      <c r="B1" s="5"/>
      <c r="C1" s="5"/>
      <c r="D1" s="5"/>
      <c r="E1" s="5"/>
      <c r="F1" s="5"/>
      <c r="G1" s="5"/>
      <c r="H1" s="6" t="s">
        <v>14</v>
      </c>
    </row>
    <row r="2" spans="1:8" ht="18.75">
      <c r="A2" s="9"/>
      <c r="B2" s="5" t="s">
        <v>16</v>
      </c>
      <c r="C2" s="21"/>
      <c r="D2" s="21"/>
      <c r="E2" s="21"/>
      <c r="F2" s="5"/>
      <c r="G2" s="5"/>
      <c r="H2" s="6"/>
    </row>
    <row r="3" spans="1:8" ht="37.5" customHeight="1">
      <c r="A3" s="22" t="s">
        <v>13</v>
      </c>
      <c r="B3" s="22"/>
      <c r="C3" s="22"/>
      <c r="D3" s="22"/>
      <c r="E3" s="22"/>
      <c r="F3" s="22"/>
      <c r="G3" s="22"/>
      <c r="H3" s="22"/>
    </row>
    <row r="4" spans="1:8" ht="31.5">
      <c r="A4" s="10"/>
      <c r="B4" s="7" t="s">
        <v>0</v>
      </c>
      <c r="C4" s="7" t="s">
        <v>10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</row>
    <row r="5" spans="1:8" ht="31.5">
      <c r="A5" s="10">
        <v>1</v>
      </c>
      <c r="B5" s="8" t="s">
        <v>7</v>
      </c>
      <c r="C5" s="1">
        <v>24944</v>
      </c>
      <c r="D5" s="1">
        <v>27103</v>
      </c>
      <c r="E5" s="1">
        <v>29618</v>
      </c>
      <c r="F5" s="1">
        <v>32455</v>
      </c>
      <c r="G5" s="1">
        <v>36479</v>
      </c>
      <c r="H5" s="1">
        <v>40748</v>
      </c>
    </row>
    <row r="6" spans="1:8" ht="31.5">
      <c r="A6" s="10">
        <v>2</v>
      </c>
      <c r="B6" s="8" t="s">
        <v>8</v>
      </c>
      <c r="C6" s="12"/>
      <c r="D6" s="2"/>
      <c r="E6" s="2"/>
      <c r="F6" s="2"/>
      <c r="G6" s="2"/>
      <c r="H6" s="2"/>
    </row>
    <row r="7" spans="1:8" ht="48.75" customHeight="1">
      <c r="A7" s="10">
        <v>3</v>
      </c>
      <c r="B7" s="8" t="s">
        <v>15</v>
      </c>
      <c r="C7" s="19">
        <f t="shared" ref="C7:H7" si="0">C6/C5*100</f>
        <v>0</v>
      </c>
      <c r="D7" s="13">
        <f t="shared" si="0"/>
        <v>0</v>
      </c>
      <c r="E7" s="13">
        <f t="shared" si="0"/>
        <v>0</v>
      </c>
      <c r="F7" s="13">
        <f t="shared" si="0"/>
        <v>0</v>
      </c>
      <c r="G7" s="13">
        <f t="shared" si="0"/>
        <v>0</v>
      </c>
      <c r="H7" s="13">
        <f t="shared" si="0"/>
        <v>0</v>
      </c>
    </row>
    <row r="8" spans="1:8" ht="31.5">
      <c r="A8" s="10">
        <v>4</v>
      </c>
      <c r="B8" s="8" t="s">
        <v>6</v>
      </c>
      <c r="C8" s="18"/>
      <c r="D8" s="14">
        <f>C8*0.97</f>
        <v>0</v>
      </c>
      <c r="E8" s="14">
        <f>C8*0.95</f>
        <v>0</v>
      </c>
      <c r="F8" s="14">
        <f>C8*0.93</f>
        <v>0</v>
      </c>
      <c r="G8" s="14">
        <f>C8*0.92</f>
        <v>0</v>
      </c>
      <c r="H8" s="14">
        <f>C8*0.9</f>
        <v>0</v>
      </c>
    </row>
    <row r="9" spans="1:8" ht="15.75">
      <c r="A9" s="10">
        <v>5</v>
      </c>
      <c r="B9" s="8" t="s">
        <v>19</v>
      </c>
      <c r="C9" s="14">
        <f>C8*C6*12*1.302/1000</f>
        <v>0</v>
      </c>
      <c r="D9" s="14">
        <f t="shared" ref="D9:H9" si="1">D8*D6*12*1.302/1000</f>
        <v>0</v>
      </c>
      <c r="E9" s="14">
        <f t="shared" si="1"/>
        <v>0</v>
      </c>
      <c r="F9" s="14">
        <f t="shared" si="1"/>
        <v>0</v>
      </c>
      <c r="G9" s="14">
        <f t="shared" si="1"/>
        <v>0</v>
      </c>
      <c r="H9" s="14">
        <f t="shared" si="1"/>
        <v>0</v>
      </c>
    </row>
    <row r="10" spans="1:8" ht="33" customHeight="1">
      <c r="A10" s="10">
        <v>6</v>
      </c>
      <c r="B10" s="3" t="s">
        <v>18</v>
      </c>
      <c r="C10" s="14" t="s">
        <v>11</v>
      </c>
      <c r="D10" s="14">
        <f>D9-C9</f>
        <v>0</v>
      </c>
      <c r="E10" s="14">
        <f>E9-C9</f>
        <v>0</v>
      </c>
      <c r="F10" s="14">
        <f>F9-C9</f>
        <v>0</v>
      </c>
      <c r="G10" s="14">
        <f>G9-C9</f>
        <v>0</v>
      </c>
      <c r="H10" s="14">
        <f>H9-C9</f>
        <v>0</v>
      </c>
    </row>
    <row r="11" spans="1:8" ht="47.25">
      <c r="A11" s="10">
        <v>7</v>
      </c>
      <c r="B11" s="3" t="s">
        <v>12</v>
      </c>
      <c r="C11" s="14" t="s">
        <v>11</v>
      </c>
      <c r="D11" s="14" t="e">
        <f>D12/D10*100</f>
        <v>#DIV/0!</v>
      </c>
      <c r="E11" s="14" t="e">
        <f t="shared" ref="E11:H11" si="2">E12/E10*100</f>
        <v>#DIV/0!</v>
      </c>
      <c r="F11" s="14" t="e">
        <f t="shared" si="2"/>
        <v>#DIV/0!</v>
      </c>
      <c r="G11" s="14" t="e">
        <f t="shared" si="2"/>
        <v>#DIV/0!</v>
      </c>
      <c r="H11" s="14" t="e">
        <f t="shared" si="2"/>
        <v>#DIV/0!</v>
      </c>
    </row>
    <row r="12" spans="1:8" ht="31.5">
      <c r="A12" s="10">
        <v>8</v>
      </c>
      <c r="B12" s="3" t="s">
        <v>24</v>
      </c>
      <c r="C12" s="14" t="s">
        <v>11</v>
      </c>
      <c r="D12" s="14">
        <f t="shared" ref="D12:H12" si="3">D13+D14+D15</f>
        <v>0</v>
      </c>
      <c r="E12" s="14">
        <f t="shared" si="3"/>
        <v>0</v>
      </c>
      <c r="F12" s="14">
        <f t="shared" si="3"/>
        <v>0</v>
      </c>
      <c r="G12" s="14">
        <f t="shared" si="3"/>
        <v>0</v>
      </c>
      <c r="H12" s="14">
        <f t="shared" si="3"/>
        <v>0</v>
      </c>
    </row>
    <row r="13" spans="1:8" ht="18.75" customHeight="1">
      <c r="A13" s="10">
        <v>9</v>
      </c>
      <c r="B13" s="3" t="s">
        <v>23</v>
      </c>
      <c r="C13" s="14" t="s">
        <v>11</v>
      </c>
      <c r="D13" s="15">
        <f>D10*0.03</f>
        <v>0</v>
      </c>
      <c r="E13" s="15">
        <f>E10*0.04</f>
        <v>0</v>
      </c>
      <c r="F13" s="16">
        <f>F10*0.045</f>
        <v>0</v>
      </c>
      <c r="G13" s="16">
        <f>G10*0.059</f>
        <v>0</v>
      </c>
      <c r="H13" s="15">
        <f>H10*0.057</f>
        <v>0</v>
      </c>
    </row>
    <row r="14" spans="1:8" ht="34.5" customHeight="1">
      <c r="A14" s="10">
        <v>10</v>
      </c>
      <c r="B14" s="3" t="s">
        <v>20</v>
      </c>
      <c r="C14" s="14" t="s">
        <v>11</v>
      </c>
      <c r="D14" s="15">
        <f>D6*(C8-D8)*1.302*12/1000</f>
        <v>0</v>
      </c>
      <c r="E14" s="15">
        <f t="shared" ref="E14:H14" si="4">E6*(D8-E8)*1.302*12/1000</f>
        <v>0</v>
      </c>
      <c r="F14" s="15">
        <f t="shared" si="4"/>
        <v>0</v>
      </c>
      <c r="G14" s="15">
        <f t="shared" si="4"/>
        <v>0</v>
      </c>
      <c r="H14" s="15">
        <f t="shared" si="4"/>
        <v>0</v>
      </c>
    </row>
    <row r="15" spans="1:8" ht="31.5">
      <c r="A15" s="10">
        <v>11</v>
      </c>
      <c r="B15" s="8" t="s">
        <v>21</v>
      </c>
      <c r="C15" s="14" t="s">
        <v>11</v>
      </c>
      <c r="D15" s="14">
        <f>D10*0.026</f>
        <v>0</v>
      </c>
      <c r="E15" s="14">
        <f>E10*0.035</f>
        <v>0</v>
      </c>
      <c r="F15" s="14">
        <f>F10*0.041</f>
        <v>0</v>
      </c>
      <c r="G15" s="14">
        <f>G10*0.055</f>
        <v>0</v>
      </c>
      <c r="H15" s="14">
        <f>H10*0.053</f>
        <v>0</v>
      </c>
    </row>
    <row r="16" spans="1:8" ht="35.25" customHeight="1">
      <c r="A16" s="10">
        <v>12</v>
      </c>
      <c r="B16" s="8" t="s">
        <v>9</v>
      </c>
      <c r="C16" s="14" t="s">
        <v>11</v>
      </c>
      <c r="D16" s="16"/>
      <c r="E16" s="16"/>
      <c r="F16" s="16"/>
      <c r="G16" s="16"/>
      <c r="H16" s="16"/>
    </row>
    <row r="17" spans="1:8" ht="63">
      <c r="A17" s="10">
        <v>13</v>
      </c>
      <c r="B17" s="8" t="s">
        <v>22</v>
      </c>
      <c r="C17" s="14" t="s">
        <v>11</v>
      </c>
      <c r="D17" s="17">
        <f>D10*0.13</f>
        <v>0</v>
      </c>
      <c r="E17" s="17">
        <f t="shared" ref="E17:H17" si="5">E10*0.13</f>
        <v>0</v>
      </c>
      <c r="F17" s="17">
        <f t="shared" si="5"/>
        <v>0</v>
      </c>
      <c r="G17" s="17">
        <f t="shared" si="5"/>
        <v>0</v>
      </c>
      <c r="H17" s="17">
        <f t="shared" si="5"/>
        <v>0</v>
      </c>
    </row>
    <row r="18" spans="1:8" ht="47.25">
      <c r="A18" s="10">
        <v>14</v>
      </c>
      <c r="B18" s="3" t="s">
        <v>25</v>
      </c>
      <c r="C18" s="14" t="s">
        <v>11</v>
      </c>
      <c r="D18" s="14">
        <f>D10-D12-D17</f>
        <v>0</v>
      </c>
      <c r="E18" s="14">
        <f t="shared" ref="E18:H18" si="6">E10-E12-E17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</row>
  </sheetData>
  <mergeCells count="2">
    <mergeCell ref="C2:E2"/>
    <mergeCell ref="A3:H3"/>
  </mergeCells>
  <printOptions horizontalCentered="1"/>
  <pageMargins left="0.16" right="0.17" top="0.22" bottom="0.15" header="0.22" footer="0.15"/>
  <pageSetup paperSize="9" scale="89" fitToHeight="2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8"/>
  <sheetViews>
    <sheetView view="pageBreakPreview" zoomScale="75" zoomScaleSheetLayoutView="75" workbookViewId="0">
      <pane xSplit="2" ySplit="4" topLeftCell="C5" activePane="bottomRight" state="frozen"/>
      <selection activeCell="H9" sqref="H9"/>
      <selection pane="topRight" activeCell="H9" sqref="H9"/>
      <selection pane="bottomLeft" activeCell="H9" sqref="H9"/>
      <selection pane="bottomRight" activeCell="H9" sqref="H9"/>
    </sheetView>
  </sheetViews>
  <sheetFormatPr defaultRowHeight="15"/>
  <cols>
    <col min="1" max="1" width="9.140625" style="11"/>
    <col min="2" max="2" width="59.7109375" style="4" customWidth="1"/>
    <col min="3" max="3" width="12.7109375" style="4" customWidth="1"/>
    <col min="4" max="7" width="12.5703125" style="4" customWidth="1"/>
    <col min="8" max="8" width="14.42578125" style="4" customWidth="1"/>
    <col min="9" max="16384" width="9.140625" style="4"/>
  </cols>
  <sheetData>
    <row r="1" spans="1:8" ht="18.75">
      <c r="A1" s="9"/>
      <c r="B1" s="5"/>
      <c r="C1" s="5"/>
      <c r="D1" s="5"/>
      <c r="E1" s="5"/>
      <c r="F1" s="5"/>
      <c r="G1" s="5"/>
      <c r="H1" s="6" t="s">
        <v>14</v>
      </c>
    </row>
    <row r="2" spans="1:8" ht="18.75">
      <c r="A2" s="9"/>
      <c r="B2" s="5" t="s">
        <v>16</v>
      </c>
      <c r="C2" s="21"/>
      <c r="D2" s="21"/>
      <c r="E2" s="21"/>
      <c r="F2" s="5"/>
      <c r="G2" s="5"/>
      <c r="H2" s="6"/>
    </row>
    <row r="3" spans="1:8" ht="37.5" customHeight="1">
      <c r="A3" s="22" t="s">
        <v>13</v>
      </c>
      <c r="B3" s="22"/>
      <c r="C3" s="22"/>
      <c r="D3" s="22"/>
      <c r="E3" s="22"/>
      <c r="F3" s="22"/>
      <c r="G3" s="22"/>
      <c r="H3" s="22"/>
    </row>
    <row r="4" spans="1:8" ht="31.5">
      <c r="A4" s="10"/>
      <c r="B4" s="7" t="s">
        <v>0</v>
      </c>
      <c r="C4" s="7" t="s">
        <v>10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</row>
    <row r="5" spans="1:8" ht="31.5">
      <c r="A5" s="10">
        <v>1</v>
      </c>
      <c r="B5" s="8" t="s">
        <v>7</v>
      </c>
      <c r="C5" s="1">
        <v>24944</v>
      </c>
      <c r="D5" s="1">
        <v>27103</v>
      </c>
      <c r="E5" s="1">
        <v>29618</v>
      </c>
      <c r="F5" s="1">
        <v>32455</v>
      </c>
      <c r="G5" s="1">
        <v>36479</v>
      </c>
      <c r="H5" s="1">
        <v>40748</v>
      </c>
    </row>
    <row r="6" spans="1:8" ht="31.5">
      <c r="A6" s="10">
        <v>2</v>
      </c>
      <c r="B6" s="8" t="s">
        <v>8</v>
      </c>
      <c r="C6" s="12"/>
      <c r="D6" s="2"/>
      <c r="E6" s="2"/>
      <c r="F6" s="2"/>
      <c r="G6" s="2"/>
      <c r="H6" s="2"/>
    </row>
    <row r="7" spans="1:8" ht="48.75" customHeight="1">
      <c r="A7" s="10">
        <v>3</v>
      </c>
      <c r="B7" s="8" t="s">
        <v>15</v>
      </c>
      <c r="C7" s="19">
        <f t="shared" ref="C7:H7" si="0">C6/C5*100</f>
        <v>0</v>
      </c>
      <c r="D7" s="13">
        <f t="shared" si="0"/>
        <v>0</v>
      </c>
      <c r="E7" s="13">
        <f t="shared" si="0"/>
        <v>0</v>
      </c>
      <c r="F7" s="13">
        <f t="shared" si="0"/>
        <v>0</v>
      </c>
      <c r="G7" s="13">
        <f t="shared" si="0"/>
        <v>0</v>
      </c>
      <c r="H7" s="13">
        <f t="shared" si="0"/>
        <v>0</v>
      </c>
    </row>
    <row r="8" spans="1:8" ht="31.5">
      <c r="A8" s="10">
        <v>4</v>
      </c>
      <c r="B8" s="8" t="s">
        <v>6</v>
      </c>
      <c r="C8" s="18"/>
      <c r="D8" s="14">
        <f>C8*0.97</f>
        <v>0</v>
      </c>
      <c r="E8" s="14">
        <f>C8*0.95</f>
        <v>0</v>
      </c>
      <c r="F8" s="14">
        <f>C8*0.93</f>
        <v>0</v>
      </c>
      <c r="G8" s="14">
        <f>C8*0.92</f>
        <v>0</v>
      </c>
      <c r="H8" s="14">
        <f>C8*0.9</f>
        <v>0</v>
      </c>
    </row>
    <row r="9" spans="1:8" ht="15.75">
      <c r="A9" s="10">
        <v>5</v>
      </c>
      <c r="B9" s="8" t="s">
        <v>19</v>
      </c>
      <c r="C9" s="14">
        <f>C8*C6*12*1.302/1000</f>
        <v>0</v>
      </c>
      <c r="D9" s="14">
        <f t="shared" ref="D9:H9" si="1">D8*D6*12*1.302/1000</f>
        <v>0</v>
      </c>
      <c r="E9" s="14">
        <f t="shared" si="1"/>
        <v>0</v>
      </c>
      <c r="F9" s="14">
        <f t="shared" si="1"/>
        <v>0</v>
      </c>
      <c r="G9" s="14">
        <f t="shared" si="1"/>
        <v>0</v>
      </c>
      <c r="H9" s="14">
        <f t="shared" si="1"/>
        <v>0</v>
      </c>
    </row>
    <row r="10" spans="1:8" ht="33" customHeight="1">
      <c r="A10" s="10">
        <v>6</v>
      </c>
      <c r="B10" s="3" t="s">
        <v>18</v>
      </c>
      <c r="C10" s="14" t="s">
        <v>11</v>
      </c>
      <c r="D10" s="14">
        <f>D9-C9</f>
        <v>0</v>
      </c>
      <c r="E10" s="14">
        <f>E9-C9</f>
        <v>0</v>
      </c>
      <c r="F10" s="14">
        <f>F9-C9</f>
        <v>0</v>
      </c>
      <c r="G10" s="14">
        <f>G9-C9</f>
        <v>0</v>
      </c>
      <c r="H10" s="14">
        <f>H9-C9</f>
        <v>0</v>
      </c>
    </row>
    <row r="11" spans="1:8" ht="47.25">
      <c r="A11" s="10">
        <v>7</v>
      </c>
      <c r="B11" s="3" t="s">
        <v>12</v>
      </c>
      <c r="C11" s="14" t="s">
        <v>11</v>
      </c>
      <c r="D11" s="14" t="e">
        <f>D12/D10*100</f>
        <v>#DIV/0!</v>
      </c>
      <c r="E11" s="14" t="e">
        <f t="shared" ref="E11:H11" si="2">E12/E10*100</f>
        <v>#DIV/0!</v>
      </c>
      <c r="F11" s="14" t="e">
        <f t="shared" si="2"/>
        <v>#DIV/0!</v>
      </c>
      <c r="G11" s="14" t="e">
        <f t="shared" si="2"/>
        <v>#DIV/0!</v>
      </c>
      <c r="H11" s="14" t="e">
        <f t="shared" si="2"/>
        <v>#DIV/0!</v>
      </c>
    </row>
    <row r="12" spans="1:8" ht="31.5">
      <c r="A12" s="10">
        <v>8</v>
      </c>
      <c r="B12" s="3" t="s">
        <v>24</v>
      </c>
      <c r="C12" s="14" t="s">
        <v>11</v>
      </c>
      <c r="D12" s="14">
        <f t="shared" ref="D12:H12" si="3">D13+D14+D15</f>
        <v>0</v>
      </c>
      <c r="E12" s="14">
        <f t="shared" si="3"/>
        <v>0</v>
      </c>
      <c r="F12" s="14">
        <f t="shared" si="3"/>
        <v>0</v>
      </c>
      <c r="G12" s="14">
        <f t="shared" si="3"/>
        <v>0</v>
      </c>
      <c r="H12" s="14">
        <f t="shared" si="3"/>
        <v>0</v>
      </c>
    </row>
    <row r="13" spans="1:8" ht="18.75" customHeight="1">
      <c r="A13" s="10">
        <v>9</v>
      </c>
      <c r="B13" s="3" t="s">
        <v>23</v>
      </c>
      <c r="C13" s="14" t="s">
        <v>11</v>
      </c>
      <c r="D13" s="15">
        <f>D10*0.03</f>
        <v>0</v>
      </c>
      <c r="E13" s="15">
        <f>E10*0.04</f>
        <v>0</v>
      </c>
      <c r="F13" s="16">
        <f>F10*0.045</f>
        <v>0</v>
      </c>
      <c r="G13" s="16">
        <f>G10*0.059</f>
        <v>0</v>
      </c>
      <c r="H13" s="15">
        <f>H10*0.057</f>
        <v>0</v>
      </c>
    </row>
    <row r="14" spans="1:8" ht="34.5" customHeight="1">
      <c r="A14" s="10">
        <v>10</v>
      </c>
      <c r="B14" s="3" t="s">
        <v>20</v>
      </c>
      <c r="C14" s="14" t="s">
        <v>11</v>
      </c>
      <c r="D14" s="15">
        <f>D6*(C8-D8)*1.302*12/1000</f>
        <v>0</v>
      </c>
      <c r="E14" s="15">
        <f t="shared" ref="E14:H14" si="4">E6*(D8-E8)*1.302*12/1000</f>
        <v>0</v>
      </c>
      <c r="F14" s="15">
        <f t="shared" si="4"/>
        <v>0</v>
      </c>
      <c r="G14" s="15">
        <f t="shared" si="4"/>
        <v>0</v>
      </c>
      <c r="H14" s="15">
        <f t="shared" si="4"/>
        <v>0</v>
      </c>
    </row>
    <row r="15" spans="1:8" ht="31.5">
      <c r="A15" s="10">
        <v>11</v>
      </c>
      <c r="B15" s="8" t="s">
        <v>21</v>
      </c>
      <c r="C15" s="14" t="s">
        <v>11</v>
      </c>
      <c r="D15" s="14">
        <f>D10*0.026</f>
        <v>0</v>
      </c>
      <c r="E15" s="14">
        <f>E10*0.035</f>
        <v>0</v>
      </c>
      <c r="F15" s="14">
        <f>F10*0.041</f>
        <v>0</v>
      </c>
      <c r="G15" s="14">
        <f>G10*0.055</f>
        <v>0</v>
      </c>
      <c r="H15" s="14">
        <f>H10*0.053</f>
        <v>0</v>
      </c>
    </row>
    <row r="16" spans="1:8" ht="35.25" customHeight="1">
      <c r="A16" s="10">
        <v>12</v>
      </c>
      <c r="B16" s="8" t="s">
        <v>9</v>
      </c>
      <c r="C16" s="14" t="s">
        <v>11</v>
      </c>
      <c r="D16" s="16"/>
      <c r="E16" s="16"/>
      <c r="F16" s="16"/>
      <c r="G16" s="16"/>
      <c r="H16" s="16"/>
    </row>
    <row r="17" spans="1:8" ht="63">
      <c r="A17" s="10">
        <v>13</v>
      </c>
      <c r="B17" s="8" t="s">
        <v>22</v>
      </c>
      <c r="C17" s="14" t="s">
        <v>11</v>
      </c>
      <c r="D17" s="17">
        <f>D10*0.13</f>
        <v>0</v>
      </c>
      <c r="E17" s="17">
        <f t="shared" ref="E17:H17" si="5">E10*0.13</f>
        <v>0</v>
      </c>
      <c r="F17" s="17">
        <f t="shared" si="5"/>
        <v>0</v>
      </c>
      <c r="G17" s="17">
        <f t="shared" si="5"/>
        <v>0</v>
      </c>
      <c r="H17" s="17">
        <f t="shared" si="5"/>
        <v>0</v>
      </c>
    </row>
    <row r="18" spans="1:8" ht="47.25">
      <c r="A18" s="10">
        <v>14</v>
      </c>
      <c r="B18" s="3" t="s">
        <v>25</v>
      </c>
      <c r="C18" s="14" t="s">
        <v>11</v>
      </c>
      <c r="D18" s="14">
        <f>D10-D12-D17</f>
        <v>0</v>
      </c>
      <c r="E18" s="14">
        <f t="shared" ref="E18:H18" si="6">E10-E12-E17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</row>
  </sheetData>
  <mergeCells count="2">
    <mergeCell ref="C2:E2"/>
    <mergeCell ref="A3:H3"/>
  </mergeCells>
  <printOptions horizontalCentered="1"/>
  <pageMargins left="0.16" right="0.17" top="0.22" bottom="0.15" header="0.22" footer="0.15"/>
  <pageSetup paperSize="9" scale="89" fitToHeight="2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8"/>
  <sheetViews>
    <sheetView view="pageBreakPreview" zoomScale="75" zoomScaleSheetLayoutView="75" workbookViewId="0">
      <pane xSplit="2" ySplit="4" topLeftCell="C5" activePane="bottomRight" state="frozen"/>
      <selection activeCell="H9" sqref="H9"/>
      <selection pane="topRight" activeCell="H9" sqref="H9"/>
      <selection pane="bottomLeft" activeCell="H9" sqref="H9"/>
      <selection pane="bottomRight" activeCell="H9" sqref="H9"/>
    </sheetView>
  </sheetViews>
  <sheetFormatPr defaultRowHeight="15"/>
  <cols>
    <col min="1" max="1" width="9.140625" style="11"/>
    <col min="2" max="2" width="59.7109375" style="4" customWidth="1"/>
    <col min="3" max="3" width="12.7109375" style="4" customWidth="1"/>
    <col min="4" max="7" width="12.5703125" style="4" customWidth="1"/>
    <col min="8" max="8" width="14.42578125" style="4" customWidth="1"/>
    <col min="9" max="16384" width="9.140625" style="4"/>
  </cols>
  <sheetData>
    <row r="1" spans="1:8" ht="18.75">
      <c r="A1" s="9"/>
      <c r="B1" s="5"/>
      <c r="C1" s="5"/>
      <c r="D1" s="5"/>
      <c r="E1" s="5"/>
      <c r="F1" s="5"/>
      <c r="G1" s="5"/>
      <c r="H1" s="6" t="s">
        <v>14</v>
      </c>
    </row>
    <row r="2" spans="1:8" ht="18.75">
      <c r="A2" s="9"/>
      <c r="B2" s="5" t="s">
        <v>16</v>
      </c>
      <c r="C2" s="21"/>
      <c r="D2" s="21"/>
      <c r="E2" s="21"/>
      <c r="F2" s="5"/>
      <c r="G2" s="5"/>
      <c r="H2" s="6"/>
    </row>
    <row r="3" spans="1:8" ht="37.5" customHeight="1">
      <c r="A3" s="22" t="s">
        <v>13</v>
      </c>
      <c r="B3" s="22"/>
      <c r="C3" s="22"/>
      <c r="D3" s="22"/>
      <c r="E3" s="22"/>
      <c r="F3" s="22"/>
      <c r="G3" s="22"/>
      <c r="H3" s="22"/>
    </row>
    <row r="4" spans="1:8" ht="31.5">
      <c r="A4" s="10"/>
      <c r="B4" s="7" t="s">
        <v>0</v>
      </c>
      <c r="C4" s="7" t="s">
        <v>10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</row>
    <row r="5" spans="1:8" ht="31.5">
      <c r="A5" s="10">
        <v>1</v>
      </c>
      <c r="B5" s="8" t="s">
        <v>7</v>
      </c>
      <c r="C5" s="1">
        <v>24944</v>
      </c>
      <c r="D5" s="1">
        <v>27103</v>
      </c>
      <c r="E5" s="1">
        <v>29618</v>
      </c>
      <c r="F5" s="1">
        <v>32455</v>
      </c>
      <c r="G5" s="1">
        <v>36479</v>
      </c>
      <c r="H5" s="1">
        <v>40748</v>
      </c>
    </row>
    <row r="6" spans="1:8" ht="31.5">
      <c r="A6" s="10">
        <v>2</v>
      </c>
      <c r="B6" s="8" t="s">
        <v>8</v>
      </c>
      <c r="C6" s="12"/>
      <c r="D6" s="2"/>
      <c r="E6" s="2"/>
      <c r="F6" s="2"/>
      <c r="G6" s="2"/>
      <c r="H6" s="2"/>
    </row>
    <row r="7" spans="1:8" ht="48.75" customHeight="1">
      <c r="A7" s="10">
        <v>3</v>
      </c>
      <c r="B7" s="8" t="s">
        <v>15</v>
      </c>
      <c r="C7" s="19">
        <f t="shared" ref="C7:H7" si="0">C6/C5*100</f>
        <v>0</v>
      </c>
      <c r="D7" s="13">
        <f t="shared" si="0"/>
        <v>0</v>
      </c>
      <c r="E7" s="13">
        <f t="shared" si="0"/>
        <v>0</v>
      </c>
      <c r="F7" s="13">
        <f t="shared" si="0"/>
        <v>0</v>
      </c>
      <c r="G7" s="13">
        <f t="shared" si="0"/>
        <v>0</v>
      </c>
      <c r="H7" s="13">
        <f t="shared" si="0"/>
        <v>0</v>
      </c>
    </row>
    <row r="8" spans="1:8" ht="31.5">
      <c r="A8" s="10">
        <v>4</v>
      </c>
      <c r="B8" s="8" t="s">
        <v>6</v>
      </c>
      <c r="C8" s="18"/>
      <c r="D8" s="14">
        <f>C8*0.97</f>
        <v>0</v>
      </c>
      <c r="E8" s="14">
        <f>C8*0.95</f>
        <v>0</v>
      </c>
      <c r="F8" s="14">
        <f>C8*0.93</f>
        <v>0</v>
      </c>
      <c r="G8" s="14">
        <f>C8*0.92</f>
        <v>0</v>
      </c>
      <c r="H8" s="14">
        <f>C8*0.9</f>
        <v>0</v>
      </c>
    </row>
    <row r="9" spans="1:8" ht="15.75">
      <c r="A9" s="10">
        <v>5</v>
      </c>
      <c r="B9" s="8" t="s">
        <v>19</v>
      </c>
      <c r="C9" s="14">
        <f>C8*C6*12*1.302/1000</f>
        <v>0</v>
      </c>
      <c r="D9" s="14">
        <f t="shared" ref="D9:H9" si="1">D8*D6*12*1.302/1000</f>
        <v>0</v>
      </c>
      <c r="E9" s="14">
        <f t="shared" si="1"/>
        <v>0</v>
      </c>
      <c r="F9" s="14">
        <f t="shared" si="1"/>
        <v>0</v>
      </c>
      <c r="G9" s="14">
        <f t="shared" si="1"/>
        <v>0</v>
      </c>
      <c r="H9" s="14">
        <f t="shared" si="1"/>
        <v>0</v>
      </c>
    </row>
    <row r="10" spans="1:8" ht="33" customHeight="1">
      <c r="A10" s="10">
        <v>6</v>
      </c>
      <c r="B10" s="3" t="s">
        <v>18</v>
      </c>
      <c r="C10" s="14" t="s">
        <v>11</v>
      </c>
      <c r="D10" s="14">
        <f>D9-C9</f>
        <v>0</v>
      </c>
      <c r="E10" s="14">
        <f>E9-C9</f>
        <v>0</v>
      </c>
      <c r="F10" s="14">
        <f>F9-C9</f>
        <v>0</v>
      </c>
      <c r="G10" s="14">
        <f>G9-C9</f>
        <v>0</v>
      </c>
      <c r="H10" s="14">
        <f>H9-C9</f>
        <v>0</v>
      </c>
    </row>
    <row r="11" spans="1:8" ht="47.25">
      <c r="A11" s="10">
        <v>7</v>
      </c>
      <c r="B11" s="3" t="s">
        <v>12</v>
      </c>
      <c r="C11" s="14" t="s">
        <v>11</v>
      </c>
      <c r="D11" s="14" t="e">
        <f>D12/D10*100</f>
        <v>#DIV/0!</v>
      </c>
      <c r="E11" s="14" t="e">
        <f t="shared" ref="E11:H11" si="2">E12/E10*100</f>
        <v>#DIV/0!</v>
      </c>
      <c r="F11" s="14" t="e">
        <f t="shared" si="2"/>
        <v>#DIV/0!</v>
      </c>
      <c r="G11" s="14" t="e">
        <f t="shared" si="2"/>
        <v>#DIV/0!</v>
      </c>
      <c r="H11" s="14" t="e">
        <f t="shared" si="2"/>
        <v>#DIV/0!</v>
      </c>
    </row>
    <row r="12" spans="1:8" ht="31.5">
      <c r="A12" s="10">
        <v>8</v>
      </c>
      <c r="B12" s="3" t="s">
        <v>24</v>
      </c>
      <c r="C12" s="14" t="s">
        <v>11</v>
      </c>
      <c r="D12" s="14">
        <f t="shared" ref="D12:H12" si="3">D13+D14+D15</f>
        <v>0</v>
      </c>
      <c r="E12" s="14">
        <f t="shared" si="3"/>
        <v>0</v>
      </c>
      <c r="F12" s="14">
        <f t="shared" si="3"/>
        <v>0</v>
      </c>
      <c r="G12" s="14">
        <f t="shared" si="3"/>
        <v>0</v>
      </c>
      <c r="H12" s="14">
        <f t="shared" si="3"/>
        <v>0</v>
      </c>
    </row>
    <row r="13" spans="1:8" ht="18.75" customHeight="1">
      <c r="A13" s="10">
        <v>9</v>
      </c>
      <c r="B13" s="3" t="s">
        <v>23</v>
      </c>
      <c r="C13" s="14" t="s">
        <v>11</v>
      </c>
      <c r="D13" s="15">
        <f>D10*0.03</f>
        <v>0</v>
      </c>
      <c r="E13" s="15">
        <f>E10*0.04</f>
        <v>0</v>
      </c>
      <c r="F13" s="16">
        <f>F10*0.045</f>
        <v>0</v>
      </c>
      <c r="G13" s="16">
        <f>G10*0.059</f>
        <v>0</v>
      </c>
      <c r="H13" s="15">
        <f>H10*0.057</f>
        <v>0</v>
      </c>
    </row>
    <row r="14" spans="1:8" ht="34.5" customHeight="1">
      <c r="A14" s="10">
        <v>10</v>
      </c>
      <c r="B14" s="3" t="s">
        <v>20</v>
      </c>
      <c r="C14" s="14" t="s">
        <v>11</v>
      </c>
      <c r="D14" s="15">
        <f>D6*(C8-D8)*1.302*12/1000</f>
        <v>0</v>
      </c>
      <c r="E14" s="15">
        <f t="shared" ref="E14:H14" si="4">E6*(D8-E8)*1.302*12/1000</f>
        <v>0</v>
      </c>
      <c r="F14" s="15">
        <f t="shared" si="4"/>
        <v>0</v>
      </c>
      <c r="G14" s="15">
        <f t="shared" si="4"/>
        <v>0</v>
      </c>
      <c r="H14" s="15">
        <f t="shared" si="4"/>
        <v>0</v>
      </c>
    </row>
    <row r="15" spans="1:8" ht="31.5">
      <c r="A15" s="10">
        <v>11</v>
      </c>
      <c r="B15" s="8" t="s">
        <v>21</v>
      </c>
      <c r="C15" s="14" t="s">
        <v>11</v>
      </c>
      <c r="D15" s="14">
        <f>D10*0.026</f>
        <v>0</v>
      </c>
      <c r="E15" s="14">
        <f>E10*0.035</f>
        <v>0</v>
      </c>
      <c r="F15" s="14">
        <f>F10*0.041</f>
        <v>0</v>
      </c>
      <c r="G15" s="14">
        <f>G10*0.055</f>
        <v>0</v>
      </c>
      <c r="H15" s="14">
        <f>H10*0.053</f>
        <v>0</v>
      </c>
    </row>
    <row r="16" spans="1:8" ht="35.25" customHeight="1">
      <c r="A16" s="10">
        <v>12</v>
      </c>
      <c r="B16" s="8" t="s">
        <v>9</v>
      </c>
      <c r="C16" s="14" t="s">
        <v>11</v>
      </c>
      <c r="D16" s="16"/>
      <c r="E16" s="16"/>
      <c r="F16" s="16"/>
      <c r="G16" s="16"/>
      <c r="H16" s="16"/>
    </row>
    <row r="17" spans="1:8" ht="63">
      <c r="A17" s="10">
        <v>13</v>
      </c>
      <c r="B17" s="8" t="s">
        <v>22</v>
      </c>
      <c r="C17" s="14" t="s">
        <v>11</v>
      </c>
      <c r="D17" s="17">
        <f>D10*0.13</f>
        <v>0</v>
      </c>
      <c r="E17" s="17">
        <f t="shared" ref="E17:H17" si="5">E10*0.13</f>
        <v>0</v>
      </c>
      <c r="F17" s="17">
        <f t="shared" si="5"/>
        <v>0</v>
      </c>
      <c r="G17" s="17">
        <f t="shared" si="5"/>
        <v>0</v>
      </c>
      <c r="H17" s="17">
        <f t="shared" si="5"/>
        <v>0</v>
      </c>
    </row>
    <row r="18" spans="1:8" ht="47.25">
      <c r="A18" s="10">
        <v>14</v>
      </c>
      <c r="B18" s="3" t="s">
        <v>25</v>
      </c>
      <c r="C18" s="14" t="s">
        <v>11</v>
      </c>
      <c r="D18" s="14">
        <f>D10-D12-D17</f>
        <v>0</v>
      </c>
      <c r="E18" s="14">
        <f t="shared" ref="E18:H18" si="6">E10-E12-E17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</row>
  </sheetData>
  <mergeCells count="2">
    <mergeCell ref="C2:E2"/>
    <mergeCell ref="A3:H3"/>
  </mergeCells>
  <printOptions horizontalCentered="1"/>
  <pageMargins left="0.16" right="0.17" top="0.22" bottom="0.15" header="0.22" footer="0.15"/>
  <pageSetup paperSize="9" scale="89" fitToHeight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24</vt:i4>
      </vt:variant>
    </vt:vector>
  </HeadingPairs>
  <TitlesOfParts>
    <vt:vector size="36" baseType="lpstr">
      <vt:lpstr>СП10</vt:lpstr>
      <vt:lpstr>СП12</vt:lpstr>
      <vt:lpstr>СП13</vt:lpstr>
      <vt:lpstr>СП14</vt:lpstr>
      <vt:lpstr>СП15</vt:lpstr>
      <vt:lpstr>СП16</vt:lpstr>
      <vt:lpstr>СП17</vt:lpstr>
      <vt:lpstr>СП18</vt:lpstr>
      <vt:lpstr>СП19</vt:lpstr>
      <vt:lpstr>СП20</vt:lpstr>
      <vt:lpstr>СП21</vt:lpstr>
      <vt:lpstr>СП22</vt:lpstr>
      <vt:lpstr>СП10!Заголовки_для_печати</vt:lpstr>
      <vt:lpstr>СП12!Заголовки_для_печати</vt:lpstr>
      <vt:lpstr>СП13!Заголовки_для_печати</vt:lpstr>
      <vt:lpstr>СП14!Заголовки_для_печати</vt:lpstr>
      <vt:lpstr>СП15!Заголовки_для_печати</vt:lpstr>
      <vt:lpstr>СП16!Заголовки_для_печати</vt:lpstr>
      <vt:lpstr>СП17!Заголовки_для_печати</vt:lpstr>
      <vt:lpstr>СП18!Заголовки_для_печати</vt:lpstr>
      <vt:lpstr>СП19!Заголовки_для_печати</vt:lpstr>
      <vt:lpstr>СП20!Заголовки_для_печати</vt:lpstr>
      <vt:lpstr>СП21!Заголовки_для_печати</vt:lpstr>
      <vt:lpstr>СП22!Заголовки_для_печати</vt:lpstr>
      <vt:lpstr>СП10!Область_печати</vt:lpstr>
      <vt:lpstr>СП12!Область_печати</vt:lpstr>
      <vt:lpstr>СП13!Область_печати</vt:lpstr>
      <vt:lpstr>СП14!Область_печати</vt:lpstr>
      <vt:lpstr>СП15!Область_печати</vt:lpstr>
      <vt:lpstr>СП16!Область_печати</vt:lpstr>
      <vt:lpstr>СП17!Область_печати</vt:lpstr>
      <vt:lpstr>СП18!Область_печати</vt:lpstr>
      <vt:lpstr>СП19!Область_печати</vt:lpstr>
      <vt:lpstr>СП20!Область_печати</vt:lpstr>
      <vt:lpstr>СП21!Область_печати</vt:lpstr>
      <vt:lpstr>СП22!Область_печати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Березовская Елена Фёдоровна</dc:creator>
  <cp:lastModifiedBy>User</cp:lastModifiedBy>
  <cp:lastPrinted>2014-12-03T13:55:07Z</cp:lastPrinted>
  <dcterms:created xsi:type="dcterms:W3CDTF">2014-05-07T14:23:10Z</dcterms:created>
  <dcterms:modified xsi:type="dcterms:W3CDTF">2014-12-03T13:55:52Z</dcterms:modified>
</cp:coreProperties>
</file>