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1340" windowHeight="6795" activeTab="1"/>
  </bookViews>
  <sheets>
    <sheet name="ПЕРЕСЕЛЕНИЕ 2015-16" sheetId="52" r:id="rId1"/>
    <sheet name="ПЕРЕСЕЛЕНИЕ без фамилий" sheetId="54" r:id="rId2"/>
  </sheets>
  <definedNames>
    <definedName name="_xlnm.Print_Area" localSheetId="0">'ПЕРЕСЕЛЕНИЕ 2015-16'!$A$1:$S$164</definedName>
    <definedName name="_xlnm.Print_Area" localSheetId="1">'ПЕРЕСЕЛЕНИЕ без фамилий'!$A$6:$S$48</definedName>
  </definedNames>
  <calcPr calcId="125725"/>
</workbook>
</file>

<file path=xl/calcChain.xml><?xml version="1.0" encoding="utf-8"?>
<calcChain xmlns="http://schemas.openxmlformats.org/spreadsheetml/2006/main">
  <c r="O13" i="54"/>
  <c r="P13"/>
  <c r="Q13"/>
  <c r="T13"/>
  <c r="R13"/>
  <c r="S13"/>
  <c r="O18"/>
  <c r="P18"/>
  <c r="P47"/>
  <c r="Q18"/>
  <c r="R18"/>
  <c r="S18"/>
  <c r="T18"/>
  <c r="W18"/>
  <c r="O23"/>
  <c r="P23"/>
  <c r="Q23"/>
  <c r="T23"/>
  <c r="W23"/>
  <c r="R23"/>
  <c r="S23"/>
  <c r="O28"/>
  <c r="P28"/>
  <c r="Q28"/>
  <c r="T28"/>
  <c r="W28"/>
  <c r="R28"/>
  <c r="R47"/>
  <c r="O31"/>
  <c r="P31"/>
  <c r="Q31"/>
  <c r="R31"/>
  <c r="T31"/>
  <c r="W31"/>
  <c r="O35"/>
  <c r="P35"/>
  <c r="Q35"/>
  <c r="T35"/>
  <c r="W35"/>
  <c r="R35"/>
  <c r="O38"/>
  <c r="P38"/>
  <c r="Q38"/>
  <c r="R38"/>
  <c r="S38"/>
  <c r="T38"/>
  <c r="W38"/>
  <c r="O41"/>
  <c r="P41"/>
  <c r="Q41"/>
  <c r="T41"/>
  <c r="W41"/>
  <c r="R41"/>
  <c r="S41"/>
  <c r="T42"/>
  <c r="U42"/>
  <c r="W42"/>
  <c r="V42"/>
  <c r="AA42"/>
  <c r="T43"/>
  <c r="T44"/>
  <c r="W44"/>
  <c r="V44"/>
  <c r="T45"/>
  <c r="V45"/>
  <c r="T46"/>
  <c r="Z42"/>
  <c r="AB42"/>
  <c r="U43"/>
  <c r="W43"/>
  <c r="V43"/>
  <c r="U44"/>
  <c r="U45"/>
  <c r="W45"/>
  <c r="O47"/>
  <c r="S47"/>
  <c r="U47"/>
  <c r="V47"/>
  <c r="Q108" i="52"/>
  <c r="T108"/>
  <c r="W108"/>
  <c r="Q100"/>
  <c r="P100"/>
  <c r="R100"/>
  <c r="S100"/>
  <c r="O100"/>
  <c r="P75"/>
  <c r="Q75"/>
  <c r="R75"/>
  <c r="S75"/>
  <c r="O75"/>
  <c r="O161"/>
  <c r="P66"/>
  <c r="Q66"/>
  <c r="R66"/>
  <c r="S66"/>
  <c r="S161"/>
  <c r="O66"/>
  <c r="T155"/>
  <c r="T156"/>
  <c r="U156"/>
  <c r="T157"/>
  <c r="W157"/>
  <c r="T154"/>
  <c r="W154"/>
  <c r="AB154"/>
  <c r="W155"/>
  <c r="Q9"/>
  <c r="Q159"/>
  <c r="T9"/>
  <c r="W9"/>
  <c r="Q14"/>
  <c r="T14"/>
  <c r="O97"/>
  <c r="O119"/>
  <c r="O94"/>
  <c r="O108"/>
  <c r="O63"/>
  <c r="O86"/>
  <c r="O89"/>
  <c r="O111"/>
  <c r="O114"/>
  <c r="P111"/>
  <c r="P94"/>
  <c r="P108"/>
  <c r="P63"/>
  <c r="P86"/>
  <c r="P89"/>
  <c r="P97"/>
  <c r="P114"/>
  <c r="P119"/>
  <c r="P161"/>
  <c r="Q111"/>
  <c r="Q94"/>
  <c r="Q63"/>
  <c r="Q161"/>
  <c r="Q86"/>
  <c r="Q89"/>
  <c r="Q97"/>
  <c r="Q114"/>
  <c r="Q119"/>
  <c r="R111"/>
  <c r="R94"/>
  <c r="R108"/>
  <c r="R63"/>
  <c r="R86"/>
  <c r="R89"/>
  <c r="R97"/>
  <c r="R161"/>
  <c r="R164"/>
  <c r="R114"/>
  <c r="R119"/>
  <c r="S108"/>
  <c r="S63"/>
  <c r="S86"/>
  <c r="S89"/>
  <c r="S94"/>
  <c r="S97"/>
  <c r="S111"/>
  <c r="S114"/>
  <c r="S119"/>
  <c r="T66"/>
  <c r="T75"/>
  <c r="W75"/>
  <c r="T100"/>
  <c r="W100"/>
  <c r="T111"/>
  <c r="T94"/>
  <c r="T63"/>
  <c r="T161"/>
  <c r="T86"/>
  <c r="W86"/>
  <c r="T89"/>
  <c r="T97"/>
  <c r="W97"/>
  <c r="T114"/>
  <c r="T119"/>
  <c r="W119"/>
  <c r="U161"/>
  <c r="V161"/>
  <c r="W66"/>
  <c r="W111"/>
  <c r="W94"/>
  <c r="W63"/>
  <c r="W89"/>
  <c r="W114"/>
  <c r="Q20"/>
  <c r="T20"/>
  <c r="Q33"/>
  <c r="T33"/>
  <c r="Q38"/>
  <c r="T38"/>
  <c r="W38"/>
  <c r="Q47"/>
  <c r="T47"/>
  <c r="W47"/>
  <c r="Q52"/>
  <c r="T52"/>
  <c r="W52"/>
  <c r="Q55"/>
  <c r="T55"/>
  <c r="W55"/>
  <c r="Q125"/>
  <c r="T125"/>
  <c r="T162"/>
  <c r="Q130"/>
  <c r="T130"/>
  <c r="W130"/>
  <c r="Q135"/>
  <c r="T135"/>
  <c r="W135"/>
  <c r="Q140"/>
  <c r="T140"/>
  <c r="Q143"/>
  <c r="T143"/>
  <c r="Q147"/>
  <c r="T147"/>
  <c r="W147"/>
  <c r="Q150"/>
  <c r="T150"/>
  <c r="W150"/>
  <c r="Q153"/>
  <c r="T153"/>
  <c r="U159"/>
  <c r="U160"/>
  <c r="U162"/>
  <c r="U164"/>
  <c r="V159"/>
  <c r="V160"/>
  <c r="V162"/>
  <c r="V164"/>
  <c r="W20"/>
  <c r="W125"/>
  <c r="W140"/>
  <c r="W143"/>
  <c r="W153"/>
  <c r="P9"/>
  <c r="P14"/>
  <c r="P159"/>
  <c r="R9"/>
  <c r="R14"/>
  <c r="R159"/>
  <c r="S9"/>
  <c r="S14"/>
  <c r="S159"/>
  <c r="O9"/>
  <c r="O159"/>
  <c r="O164"/>
  <c r="O14"/>
  <c r="O20"/>
  <c r="O160"/>
  <c r="P20"/>
  <c r="R20"/>
  <c r="S20"/>
  <c r="S160"/>
  <c r="S164"/>
  <c r="O33"/>
  <c r="P33"/>
  <c r="R33"/>
  <c r="S33"/>
  <c r="O38"/>
  <c r="P38"/>
  <c r="R38"/>
  <c r="S38"/>
  <c r="O47"/>
  <c r="P47"/>
  <c r="R47"/>
  <c r="S47"/>
  <c r="O52"/>
  <c r="P52"/>
  <c r="R52"/>
  <c r="S52"/>
  <c r="O55"/>
  <c r="P55"/>
  <c r="R55"/>
  <c r="S55"/>
  <c r="Z68"/>
  <c r="O125"/>
  <c r="P125"/>
  <c r="R125"/>
  <c r="R162"/>
  <c r="S125"/>
  <c r="O130"/>
  <c r="P130"/>
  <c r="R130"/>
  <c r="S130"/>
  <c r="O135"/>
  <c r="P135"/>
  <c r="R135"/>
  <c r="S135"/>
  <c r="O140"/>
  <c r="P140"/>
  <c r="R140"/>
  <c r="O143"/>
  <c r="O162"/>
  <c r="P143"/>
  <c r="R143"/>
  <c r="O147"/>
  <c r="P147"/>
  <c r="R147"/>
  <c r="O150"/>
  <c r="P150"/>
  <c r="R150"/>
  <c r="S150"/>
  <c r="O153"/>
  <c r="P153"/>
  <c r="R153"/>
  <c r="S153"/>
  <c r="P160"/>
  <c r="P164"/>
  <c r="Q160"/>
  <c r="R160"/>
  <c r="P162"/>
  <c r="Q162"/>
  <c r="S162"/>
  <c r="W13" i="54"/>
  <c r="W47"/>
  <c r="T47"/>
  <c r="W33" i="52"/>
  <c r="W160"/>
  <c r="T160"/>
  <c r="T159"/>
  <c r="T164"/>
  <c r="W14"/>
  <c r="Z12"/>
  <c r="Q164"/>
  <c r="W162"/>
  <c r="W161"/>
  <c r="U157"/>
  <c r="W156"/>
  <c r="V156"/>
  <c r="T158"/>
  <c r="V157"/>
  <c r="Y42" i="54"/>
  <c r="U154" i="52"/>
  <c r="Z154"/>
  <c r="U155"/>
  <c r="V155"/>
  <c r="Q47" i="54"/>
  <c r="Y46"/>
  <c r="Z46"/>
  <c r="Y158" i="52"/>
  <c r="Z158"/>
  <c r="Y154"/>
  <c r="V154"/>
  <c r="AA154"/>
  <c r="W159"/>
  <c r="W164"/>
</calcChain>
</file>

<file path=xl/sharedStrings.xml><?xml version="1.0" encoding="utf-8"?>
<sst xmlns="http://schemas.openxmlformats.org/spreadsheetml/2006/main" count="504" uniqueCount="243">
  <si>
    <t>Марковское поселение</t>
  </si>
  <si>
    <t xml:space="preserve"> Жидков Артем Александрович (1988г.р.)</t>
  </si>
  <si>
    <t>8 домов</t>
  </si>
  <si>
    <t>Пугачева Ирина Анатольевна (1961г.р.)         Пугачева Любовь Сергеевна (1985г.р.)        Пугачева Светлана Сергеевна (1988г.р.)    Пугачев Игнат Николаевич (2012г.р.)</t>
  </si>
  <si>
    <t>Сатина Марина Вениаминовна (1972г.р.)          Цветков Александр Сергеевич (1993г.р.)          Сатина Галина Андреевна (2003г.р.)  Сатин Виктор Сергеевич (1993г.р.)</t>
  </si>
  <si>
    <t>Клюшин Николай Александрович (1964г.р.)</t>
  </si>
  <si>
    <t>Полякевич Владимир Викторович (1955г.р.)</t>
  </si>
  <si>
    <t xml:space="preserve">Джайлюпов Петр Джумадыльевич (1951г.р.) Джайлюпова Надежда Ивановна (1955г.р.) Джайлюпов Владимир Петрович (1984г.р.) Джайлюпова Елена Петровна (1978г.р.) Джайлюпов Петр Петрович (1989г.р.)         </t>
  </si>
  <si>
    <t>Бредникова Александра Анатольевна (1964г.р.) Бредников Евгений Владимирович (1959г.р.) Выжлова Надежда Евгеньевна (1989г.р.) Бредников Владимир Евгеньевич (1990г.р.) Выжлова Софья Игоревна (2010г.р.)</t>
  </si>
  <si>
    <t>Попова Марина Васильевна (1982г.р.) Николаев Даниил Вячеславович (2001г.р.) Попов Андрей Вячеславович (2005г.р.) Панкова Виктория Альбертовна (2008г.р.)</t>
  </si>
  <si>
    <t>22.10.08г. №106</t>
  </si>
  <si>
    <t>дерев</t>
  </si>
  <si>
    <t>6 домов</t>
  </si>
  <si>
    <t>2 дома</t>
  </si>
  <si>
    <t>Гуляев Сергей Александрович (1970г.р.)         Ноботов Алексей Николаевич (1964г.р.)</t>
  </si>
  <si>
    <t>*</t>
  </si>
  <si>
    <t>Муницип</t>
  </si>
  <si>
    <t>Частный</t>
  </si>
  <si>
    <t xml:space="preserve">в том  числе </t>
  </si>
  <si>
    <t>№ п/п</t>
  </si>
  <si>
    <t>Дата постройки</t>
  </si>
  <si>
    <t>Адрес домостроения</t>
  </si>
  <si>
    <t>нет</t>
  </si>
  <si>
    <t>Номер квартиры</t>
  </si>
  <si>
    <t>Семенковское поселение</t>
  </si>
  <si>
    <t>17.10.08г. №78</t>
  </si>
  <si>
    <t>Лопастенков Руслан Юрьевич (1978г.р.)</t>
  </si>
  <si>
    <t>п.Непотягово,  д.31</t>
  </si>
  <si>
    <t>22.10.08г. №104</t>
  </si>
  <si>
    <t>Шарова Надежда Николаевна (1966г.р.)      Шаров Николай Дмитриевич (1976г.р.)        Ваулин Андрей Иванович (1994г.р.)</t>
  </si>
  <si>
    <t>Бардонов Николай Александрович (1972г.р.)</t>
  </si>
  <si>
    <t>д.Родионцево,  д.55</t>
  </si>
  <si>
    <t>22.10.08г. №110</t>
  </si>
  <si>
    <t>д.Родионцево,  д.62</t>
  </si>
  <si>
    <t>22.10.08г. №108</t>
  </si>
  <si>
    <t>Степень физического износа аварийного дома (%)</t>
  </si>
  <si>
    <t>количество этажей в доме (ед)</t>
  </si>
  <si>
    <t>количество подъездов в доме (ед)</t>
  </si>
  <si>
    <t>материал стен дома</t>
  </si>
  <si>
    <t>Чеплагина Ольга Николаевна (1981г.р.) Чеплагин Гусейн Мехдиевич (2006г.р.) Чеплагина Сабина Мехдиевна (2012г.р.)</t>
  </si>
  <si>
    <t>Власова Капитолина Николаевна (1971г.р.) Горчакова Елена Анатольевна (1991г.р.) Чебыкин Андрей Анатольевич (1997г.р.) Власова Екатерина Андреевна (2004г.р.) Горчакова Милана Викторовна (2013г.р.)</t>
  </si>
  <si>
    <t>Ильин Алексей Алексеевич (1987г.р.)</t>
  </si>
  <si>
    <t>Быкова Тамара Васильевна (1949г.р.)        Милютина Анна Николаевна (1974г.р.)          Милютин Илья Эльдарович (1995г.р.)         Милютин Иван Эльдарович (2002г.р.)       Милютин Эльдар Сергеевич (1972г.р.)</t>
  </si>
  <si>
    <t>Сафонова Валентина Николаевна (1968г.р.) Сафонова Олесья Валерьевна (1993г.р.) Сафонова Ольга Валерьевна (2003г.р.)</t>
  </si>
  <si>
    <t>количество комнат в квартире</t>
  </si>
  <si>
    <t>брус</t>
  </si>
  <si>
    <t>бревен</t>
  </si>
  <si>
    <t>17.10.08г. №75</t>
  </si>
  <si>
    <t>Ф.И.О. зарегистрированной семьи</t>
  </si>
  <si>
    <t>п.Семенково, ул.Октябрьская,  д.10</t>
  </si>
  <si>
    <t>8.10.08г. №22</t>
  </si>
  <si>
    <t>Коншина Галина Николаевна (1941г.р.)</t>
  </si>
  <si>
    <t>Кол-во человек, зарегистрированных</t>
  </si>
  <si>
    <t xml:space="preserve">Акт обследования помещения, заключение о признании жил.помещений непригодными для проживания </t>
  </si>
  <si>
    <t>Общая  полезная площадь дома м2</t>
  </si>
  <si>
    <t>д.Родионцево,  д.63</t>
  </si>
  <si>
    <t>22.10.08г. №109</t>
  </si>
  <si>
    <t>д.Рубцово,  д.3</t>
  </si>
  <si>
    <t>17.10.08г. №73</t>
  </si>
  <si>
    <t>д.Марьинское,  д.15</t>
  </si>
  <si>
    <t>8.10.08г. №62</t>
  </si>
  <si>
    <t>д.Марьинское,  д.17</t>
  </si>
  <si>
    <t>8.10.08г. №63</t>
  </si>
  <si>
    <t>д.Чашниково,  д.38</t>
  </si>
  <si>
    <t>8.10.08г. №58</t>
  </si>
  <si>
    <t>д.Марьинское,  д.3</t>
  </si>
  <si>
    <t>8.10.08г. №60</t>
  </si>
  <si>
    <t>Наименование поселений</t>
  </si>
  <si>
    <t>Панкратова Галина Алексеевна (1973г.р.) Малышкин Андрей Алексеевич (1977г.р.) Панкратов Андрей Валентинович (1992г.р.)</t>
  </si>
  <si>
    <t>д.Рубцово,  д.14</t>
  </si>
  <si>
    <t>17.10.08г. №76</t>
  </si>
  <si>
    <t>д.Рубцово,  д.1</t>
  </si>
  <si>
    <t>17.10.08г. №77</t>
  </si>
  <si>
    <t>Сатин Светлана Юрьевна (1987г.р.)                   Сатин Алексей Юрьевич (1988г.р.)                     Сатин Андрей Юрьевич (1978г.р.)                       Сатин Иван Николаевич (2007г.р.)                   Сатин Юрий Николаевич (2007г.р.)</t>
  </si>
  <si>
    <t>д.Новое,  д.16а (общежитие)</t>
  </si>
  <si>
    <t>п.Кувшиново, ул.Майская,  д.14а</t>
  </si>
  <si>
    <t>8.10.08г. №39</t>
  </si>
  <si>
    <t>Слесаренко Александр Васильевич (1975г.р.)</t>
  </si>
  <si>
    <t>Смирнов Леонид Гурьевич (1960г.р.)</t>
  </si>
  <si>
    <t>д.Яскино,  д.8</t>
  </si>
  <si>
    <t>Горбунова Марина Юрьевна (1964г.р.) Горбунова Екатерина Владимировна (1984г.р.) Горбунова Светлана Владимировна (1985г.р.) Горбунов Руслан Владимирович (2007г.р.)</t>
  </si>
  <si>
    <t>Смирнова Лия Игоревна (1956г.р.)</t>
  </si>
  <si>
    <t>п.Кувшиново, ул.Майская,  д.20</t>
  </si>
  <si>
    <t>8.10.08г. №32</t>
  </si>
  <si>
    <t>Шишебарова Наталья Вадимовна (1967г.р.) Шишебарова Кристина Андреевна (1992г.р.)</t>
  </si>
  <si>
    <t>Замыслова Наталья Симоновна (1968г.р.) Замыслов Анатолий Александрович (1967г.р.) Замыслова Юлия Анатольевна (1994г.р.)</t>
  </si>
  <si>
    <t>Дресвянкина Галина Александровна (1965г.р.) Дресвянкин Андрей Васильевич (1992г.р.) Дресвянкин Дмитрий Васильевич (1993г.р.)</t>
  </si>
  <si>
    <t>д.Яскино,  д.6</t>
  </si>
  <si>
    <t>22.10.08г. №105</t>
  </si>
  <si>
    <t>Власов Александр Николаевич (1971г.р.) Ползикова Наталья Николаевна (1979г.р.) Власова Дарья Александровна (2003г.р.)</t>
  </si>
  <si>
    <t>д.Яскино,  д.10</t>
  </si>
  <si>
    <t>22.10.08г. №107</t>
  </si>
  <si>
    <t>ст.Паприха, д.7</t>
  </si>
  <si>
    <t>29.09.08г. №40</t>
  </si>
  <si>
    <t>ст.Паприха, д.11</t>
  </si>
  <si>
    <t>29.09.08г. №41</t>
  </si>
  <si>
    <t>п.Кувшиново, пер.Лесной,  д.10</t>
  </si>
  <si>
    <t>8.10.08г. №35</t>
  </si>
  <si>
    <t>Савина Вера Александровна (1955г.р.)         Кашинцева Наталья Юрьевна (1973г.р.)</t>
  </si>
  <si>
    <t>брев</t>
  </si>
  <si>
    <t>Моисеенко Юнея Александровна (1937г.р.) Моисеенко Валерий Александрович (1960г.р.)</t>
  </si>
  <si>
    <t xml:space="preserve"> Голубков Александр Александрович (1965г.р.) Чезлова Александра Александровна (1952г.р.)</t>
  </si>
  <si>
    <t>Моторова Нина Григорьевна (1957г.р.)          Бестужева Оксана Валентиновна (1977г.р.)  Моторова Светлана Валентиновна (1985г.р.) Моторов Семен Валентинович (1988г.р.) Бестужева Арина Андреевна (2000г.р.)</t>
  </si>
  <si>
    <t>Калмыков Константин Борисович (1952г.р.) Калмыков Вячеслав Константинович (1976г.р.) Калмыкова Нина Сергеевна (1952г.р.)       Калмыков Сергей Константинович (1983г.р.) Калмыков Дмитрий Сергеевич (2011г.р.)</t>
  </si>
  <si>
    <t>Круглова Любовь Васильевна (1957г.р.)         Круглов Владимир Сергеевич (1955г.р.) Круглов Сергей Владимирович (1979г.р.)</t>
  </si>
  <si>
    <t xml:space="preserve">Горшкова Нина Анатольевна (1973г.р.)             Горшков Дмитрий Александрович (1996г.р.) Горшков Вадим Александрович (1997г.р.) </t>
  </si>
  <si>
    <t>полубрус</t>
  </si>
  <si>
    <t>д.Красново,  д.8</t>
  </si>
  <si>
    <t>8.10.08г. №36</t>
  </si>
  <si>
    <t>Молева Ольга Валентиновна (1967г.р.)         Молева Евгения Анатольевна (1991г.р.)</t>
  </si>
  <si>
    <t>Мельникова Людмила Алексеевна (1973г.р.) Мельников Вячеслав Сергеевич (1967г.р.) Мельникова Надежда Вячеславовна (1991г.р.) Мельникова Светлана Вячеславовна (2005г.р.)</t>
  </si>
  <si>
    <t>д.Красново,  д.24</t>
  </si>
  <si>
    <t>8.10.08г. №38</t>
  </si>
  <si>
    <t>Свинарев Олег Сергеевич (1995г.р.)                Свинарев Виктор Сергеевич (1997г.р.)            Зуева Зоя Григорьевна (1950г.р.)                         Зуев Евгений Викторович (1980г.р.)</t>
  </si>
  <si>
    <t>п.Кувшиново, пер.Лесной,  д.9</t>
  </si>
  <si>
    <t>8.10.08г. №34</t>
  </si>
  <si>
    <t>щитов</t>
  </si>
  <si>
    <t>Рожин Валентин Петрович</t>
  </si>
  <si>
    <t>Парыгин Евгений Васильевич</t>
  </si>
  <si>
    <t>Виноградова Екатерина Николаевна (1923г.р.)</t>
  </si>
  <si>
    <t>Осипова Наталья Викторовна (1976г.р.)           Осипова Анастасия Алексеевна (1994г.р.)</t>
  </si>
  <si>
    <t>д.Рубцово,  д.5</t>
  </si>
  <si>
    <t>17.10.08г. №74</t>
  </si>
  <si>
    <t>Бутусов Александр Федорович (1935г.р.) Савенков Сергей Викторович (1974г.р.)         Бутусова Ксения Александровна (1981г.р.)</t>
  </si>
  <si>
    <t>Федотова Антонина Федоровна (1936г.р.) Куликова Людмила Геннадьевна (1967г.р.)</t>
  </si>
  <si>
    <t>д.Рубцово,  д.6а</t>
  </si>
  <si>
    <t>д.Родионцево,  д.56</t>
  </si>
  <si>
    <t>22.10.08г. №111</t>
  </si>
  <si>
    <t>Червякова Юлия Игоревна (1989г.р.)</t>
  </si>
  <si>
    <t>Гагарин Юрий Евгеньевич (1958г.р.)</t>
  </si>
  <si>
    <t>Лесковское поселение</t>
  </si>
  <si>
    <t>Спасское поселение</t>
  </si>
  <si>
    <t>Мельникова Маргарита Ивановна (1942г.р.)</t>
  </si>
  <si>
    <t>п.Кувшиново, ул.Майская,  д.18а</t>
  </si>
  <si>
    <t>8.10.08г. №30</t>
  </si>
  <si>
    <t>Общая площадь занимаемая (расселяемая) семьёй м2</t>
  </si>
  <si>
    <t>Выжлова Людмила Михайловна (1971г.р.) Выжлов Вячеслав Владимирович (1989г.р.) Сизова Виктория Владимировна (1997г.р.)</t>
  </si>
  <si>
    <t>Попова Алексей Анатольевич (1982г.р.) Попова Анна Алексеевна (2005г.р.)</t>
  </si>
  <si>
    <t>Фролов Алексей Васильевич (1979г.р.) Фролов Александр Васильевич (1977г.р.)</t>
  </si>
  <si>
    <t>Малышев Михаил Павлович (1955г.р.)          Малышев Павел Михайлович (1991г.р.)</t>
  </si>
  <si>
    <t>Мужикова Вера Михайловна (1957г.р.)</t>
  </si>
  <si>
    <t>Бороздина Татьяна Евгеньевна (1985г.р.) Бороздина Алена Романовна (27.05.2011г.р.)</t>
  </si>
  <si>
    <t>Шарипов Усуфжон Ашурбоевич (1967г.р.), Шарипова Мастона Ашуралиевна (1973г.р.)</t>
  </si>
  <si>
    <t>Пушкина Татьяна Александровна (1962г.р.)</t>
  </si>
  <si>
    <t>Самыкина Надежда Павловна (1953г.р.) Самыкин Дмитрий Валерьевич (1975г.р.) Морозова Юлия Сергеевна (1980г.р.) Трусова Татьяна Павловна (1960г.р.) Вельямидова Лилия Павловна (1985г.р.)   Самыкин Даниил Дмитриевич (2001г.р.) Морозова Наталья Сергеевна (1976</t>
  </si>
  <si>
    <t>способ переселение</t>
  </si>
  <si>
    <t>12 домов</t>
  </si>
  <si>
    <t>Стоимость переселения</t>
  </si>
  <si>
    <t>в том числе</t>
  </si>
  <si>
    <t>Местный бюджеты (5%)</t>
  </si>
  <si>
    <t>долевое строительство п.Васильевское</t>
  </si>
  <si>
    <t>ВСЕГО (руб.) стоимость 1м2 - 34410 руб</t>
  </si>
  <si>
    <t>покупка жилья на вторичном рынке жилья (г.Вологда)</t>
  </si>
  <si>
    <t>долевое строительство п.Кувшиново</t>
  </si>
  <si>
    <t>долевое строительство п.Непотягово</t>
  </si>
  <si>
    <t>г.Вологда</t>
  </si>
  <si>
    <t>х</t>
  </si>
  <si>
    <t>Степанова Лидия Николаевна</t>
  </si>
  <si>
    <t xml:space="preserve">Дубина Валентина Адольфовна (1950г.р.) Дубина Александр Николаевич (1974г.р.) Борисов Алексей Владимирович (1982г.р.) Борисов Василий Владимирович (1987г.р.) </t>
  </si>
  <si>
    <t>Зародов Алексей Николаевич (1964г.р.) Зародова Елена Алфеевна (1971г.р.)              Зародов Евгений Алексеевич (1992г.р.) Зародова Виктория Алексеевна (1993г.р.)</t>
  </si>
  <si>
    <t xml:space="preserve">Жукова Ольга Владимировна (1972г.р.)  Жукова Анастасия Александровна (1994г.р.) </t>
  </si>
  <si>
    <t>Свитцов Сергей Валентинович (1958г.р.)</t>
  </si>
  <si>
    <t>Свитцова Людмила Васильевна (1949г.р.) Свитцова Нина Сергеевна (1987г.р.)</t>
  </si>
  <si>
    <t>Иванов Алексей Сергеевич (1977г.р.)  Иванов Сергей Алексеевич (2006г.р.) Иванов Андрей Сергеевич (1972г.р.)</t>
  </si>
  <si>
    <t>Смирнов Илья Дмитриевич (1995г.р.)</t>
  </si>
  <si>
    <t>Смирнова Елена Львовна (1968г.р.)  Хоринов Алексей Александрович (1997г.р.) Хоринова Анастасия Александровна (2002г.р.)</t>
  </si>
  <si>
    <t>Кузнецов Павел Александрович (1980г.р.)  Кузнецова Диана Павловна (2000г.р.) Кузнецов Даниил Павлович (2001г.р.)</t>
  </si>
  <si>
    <t>Общая площадь дома - 181,3м2</t>
  </si>
  <si>
    <t>Общая площадь дома - 142,6м2</t>
  </si>
  <si>
    <t>Общая площадь дома - 430,0м2</t>
  </si>
  <si>
    <t>Общая площадь дома - 183,1м2</t>
  </si>
  <si>
    <t>Общая площадь дома - 489,6м2</t>
  </si>
  <si>
    <t>Общая площадь дома - 115,4м2</t>
  </si>
  <si>
    <t>Общая площадь дома - 121,0м2</t>
  </si>
  <si>
    <t>Общая площадь дома - 263,3м2</t>
  </si>
  <si>
    <t>Общая площадь дома - 222,8м2</t>
  </si>
  <si>
    <t>Общая площадь дома - 131,8м2</t>
  </si>
  <si>
    <t>Общая площадь дома - 114,3м2</t>
  </si>
  <si>
    <t>Общая площадь дома - 129,3м2</t>
  </si>
  <si>
    <t>Общая площадь дома - 90,0м2</t>
  </si>
  <si>
    <t>Общая площадь дома - 126,5м2</t>
  </si>
  <si>
    <t>Общая площадь дома - 123,2м2</t>
  </si>
  <si>
    <t>Абрамова Елена Геннадьевна (1975г.р.) Марков Андрей Андреевич (1995г.р.) Абрамов Константин Сергеевич (202г.р.)</t>
  </si>
  <si>
    <t xml:space="preserve">Кичигина Юлия Александровна (1977г.р.) Кичигин Илья Романович (1999г.р.) Кичигина Виктория Игоревна (2005г.р.) </t>
  </si>
  <si>
    <t>Хаустова Нина Антоновна (1933г.р.) Фефилова Анастасия Владимировна (1988г.р.) Фефилов Алексей Сергеевич (1984г.р.)</t>
  </si>
  <si>
    <t xml:space="preserve">Ухова Елена Александровна (1960г.р.) Тропичева Лидия Германовна (1990г.р.) Тропичева Дарья Вечеславовна (2007г.р.) Тропичев Арсений Вычеславович (2011г.р.) </t>
  </si>
  <si>
    <t>Куренкова Ольга Николаевна (1958г.р.)</t>
  </si>
  <si>
    <t xml:space="preserve">Баринова Ирина Алексеевна (1954г.р.) Калмыкова Тамара Леонидовна (1987г.р.) Баринов Андрей Сергеевич (2005г.р.) Баринов Артур Сергеевич (2008г.р.) </t>
  </si>
  <si>
    <t xml:space="preserve">Муханов Сергей Николаевич (1958г.р.)    </t>
  </si>
  <si>
    <t xml:space="preserve">  Труханова Мария Сергеевна (1982г.р.)        Труханова Светлана Валерьевна (2000г.р.) Труханов Валерий Викторович (1977г.р.) Труханов Максим Валерьевич (2011г.р.)</t>
  </si>
  <si>
    <t xml:space="preserve">Всеволодова Елена Анатольевна (1966г.р.) Всеволодов Дмитрий Алексеевич (1989г.р.) </t>
  </si>
  <si>
    <t>Федоров Василий Васильевич (1966г.р.)    Федорова Ольга Николаевна (1963г.р.)           Смелков Роман Николаевич (1982г.р.)       Федорова Вероника Васильевна (1990г.р.) Дмитриева Алена Антоновна (2014г.р.)</t>
  </si>
  <si>
    <t>Крашенинин Валентин Борисович (1953г.р.) Лагутова Ирина Валентиновна (1979г.р.)</t>
  </si>
  <si>
    <t>Смирнов Владимир Александрович (1951г.р.) Смирнов Олег Владимирович (1987г.р.)           Колосова Кристина Владимировна (1989г.р.)  Колосов Артур Максимович (2007г.р.) Смирнова Алена Олеговна (2011г.р.) Смирнова Ксения Олеговна (2006г.р.) Колосов Эмиль Максимович (2013г.р.)</t>
  </si>
  <si>
    <t>Прокопьева Надежда Сергеевна (1956г.р.) Хабарова Юлия Юрьевна (1989г.р.) Хабаров Кирилл Юрьевич (2010г.р.) Хабарова Карина Юрьевна (2014г.р.)</t>
  </si>
  <si>
    <t>Соколов Сергей Висильевич (1960г.р.)  Круглова Любовь Васильевна (1957г.р.)</t>
  </si>
  <si>
    <t>Замахов Николай Анатольевич (1973г.р.) Замахов Александр Анатольевич (1971г.р.)</t>
  </si>
  <si>
    <t>Смирноваа Лидия Валерьевна (1983г.р.) Кузнецов Сергей Петрович (1959г.р.)</t>
  </si>
  <si>
    <t>Фролов Юрий Вадимович (1965г.р.) Шиблова Ирина Владимировна (1968г.р.)Тигинян Алексей Сергеевич (1984г.р.)  Худякова Евгения Александровна (1987г.р.) Фимичева Елена Юрьевна (1992г.р.) Худяков Вячеслав Игоревич (2008г.р.) Фимичев Сергей Александрович (2014г.р.) Герцан Денис Константинович (2011г.р.)</t>
  </si>
  <si>
    <t xml:space="preserve"> Ерохин Александр Станиславович (умер в 2013г.р.)</t>
  </si>
  <si>
    <t>Моторова Людмила Александровна (1961г.р.) Моторова Анастасия Валерьевна (1991г.р.) Коньков Виталий Денисович (2011г.р.)</t>
  </si>
  <si>
    <t>Общая площадь дома - 72,5м2</t>
  </si>
  <si>
    <t>Общая площадь дома - 339,6м2</t>
  </si>
  <si>
    <t>Общая площадь дома - 362,4м2</t>
  </si>
  <si>
    <t>Общая площадь дома - 115,6м2</t>
  </si>
  <si>
    <t>Общая площадь дома - 295,5м2</t>
  </si>
  <si>
    <t xml:space="preserve"> Изотиков Александр Михайлович (1967г.р.) Сорокин Александр Иванович (1971г.р.)     Сорокина Марина Михайловна (1965г.р.)      Сорокина Анастасия Александровна (1994г.р.) Сорокин Илья Александрович (2001г.р.)</t>
  </si>
  <si>
    <t>Общая площадь дома - 108,2м2</t>
  </si>
  <si>
    <t>Общая площадь дома - 196,7м2</t>
  </si>
  <si>
    <t>Общая площадь дома - 176,7м2</t>
  </si>
  <si>
    <t>Перечень домов, признанных непригодными для проживания, подлежащих расселению в Вологодском муниципальном районе в 2015 году.</t>
  </si>
  <si>
    <t xml:space="preserve"> Белоусов Николай Андреевич (1951г.р.)</t>
  </si>
  <si>
    <t>долевое строительство п.Непотягово, приобритеник квартир на вторичном рынке в г.Вологда</t>
  </si>
  <si>
    <t>ИТОГО:                              28 домов                       91 помещение</t>
  </si>
  <si>
    <t xml:space="preserve"> </t>
  </si>
  <si>
    <t>Общая площадь дома - 122,6м2</t>
  </si>
  <si>
    <t>Общая площадь дома - 155,5м2</t>
  </si>
  <si>
    <t>Общая площадь дома - 167,5м2</t>
  </si>
  <si>
    <t>Общая площадь дома - 149,7м2</t>
  </si>
  <si>
    <t>Общая площадь дома - 97,4м2</t>
  </si>
  <si>
    <t xml:space="preserve">    </t>
  </si>
  <si>
    <t>Бушманова Антонина Степановна (1967г.р.) Волокитина Елизавета Владимировна (1997г.р.) Бушманова Елена Владимировна (2000г.р.) Бушманова Алеся Владимировна (2001г.р.)</t>
  </si>
  <si>
    <t>Киреев Сергей Иванович (1965г.р.)Киреева Любовь Николаевна (1965г.р.) Киреева Надежда Сергеевна (1984г.р.) Киреев Сергей Сергеевич (1990г.р.) Киреева Анна Сергеевна (2002г.р.) Киреев Данил Сергеевич (2003г.р.) Киреева Вера Артемовна (2009г.р.)</t>
  </si>
  <si>
    <t>вспомогательные помещения 129,7м2</t>
  </si>
  <si>
    <t xml:space="preserve">Илоян Жора Ваникович (1961г.р.)Илоян Гоар Патвакановна (1964г.р.) Илоян Асмик Жораевна (1984г.р.)  Илоян Наира Жораевна (1987г.р.) Авагян Арина Вагеевна (2010г.р.)               </t>
  </si>
  <si>
    <t>Плановая дата окончания расселения МКД</t>
  </si>
  <si>
    <t>Плановая дата сноса МКД</t>
  </si>
  <si>
    <t>30.10.2016г.</t>
  </si>
  <si>
    <t>31.12.2016г.</t>
  </si>
  <si>
    <t>Щиплецов Евгений Константинович (1975г.р.)</t>
  </si>
  <si>
    <t xml:space="preserve"> Кузнецова Светлана Павловна (1980г.р.) </t>
  </si>
  <si>
    <t>долевое строительство п.Кувшиново, п.Алексино</t>
  </si>
  <si>
    <t>долевое строительство п.Алексино</t>
  </si>
  <si>
    <t>приобретение квартир на вторином рынке г.Вологда</t>
  </si>
  <si>
    <t>ФОНД (42,92%)</t>
  </si>
  <si>
    <t>Областной бюджет (52,08%)</t>
  </si>
  <si>
    <t>ФОНД</t>
  </si>
  <si>
    <t>Приложение № 4  к программе</t>
  </si>
  <si>
    <t>"Переселение граждан из аварийного</t>
  </si>
  <si>
    <t>жилищного фонда Спасского сельского</t>
  </si>
  <si>
    <t>поселения Вологодского муниципального</t>
  </si>
  <si>
    <t>района на 2015-2016 годы</t>
  </si>
  <si>
    <t>Перечень домов, признанных непригодными для проживания, подлежащих расселению в Спасском сельском поселении Вологодского муниципального райоае в 2015-2016 годах.</t>
  </si>
</sst>
</file>

<file path=xl/styles.xml><?xml version="1.0" encoding="utf-8"?>
<styleSheet xmlns="http://schemas.openxmlformats.org/spreadsheetml/2006/main">
  <numFmts count="1">
    <numFmt numFmtId="165" formatCode="0.0"/>
  </numFmts>
  <fonts count="8">
    <font>
      <sz val="10"/>
      <name val="Arial Cyr"/>
      <charset val="204"/>
    </font>
    <font>
      <sz val="10"/>
      <name val="Arial Cyr"/>
      <charset val="204"/>
    </font>
    <font>
      <b/>
      <sz val="10"/>
      <name val="Arial Cyr"/>
      <charset val="204"/>
    </font>
    <font>
      <sz val="8"/>
      <name val="Arial Cyr"/>
      <charset val="204"/>
    </font>
    <font>
      <b/>
      <i/>
      <sz val="8"/>
      <name val="Arial Cyr"/>
      <charset val="204"/>
    </font>
    <font>
      <b/>
      <sz val="8"/>
      <name val="Arial Cyr"/>
      <charset val="204"/>
    </font>
    <font>
      <i/>
      <sz val="8"/>
      <name val="Arial Cyr"/>
      <charset val="204"/>
    </font>
    <font>
      <b/>
      <i/>
      <sz val="7"/>
      <name val="Arial Cyr"/>
      <charset val="204"/>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26">
    <xf numFmtId="0" fontId="0" fillId="0" borderId="0" xfId="0"/>
    <xf numFmtId="0" fontId="0" fillId="0" borderId="1" xfId="0" applyBorder="1"/>
    <xf numFmtId="0" fontId="0" fillId="0" borderId="0" xfId="0" applyBorder="1"/>
    <xf numFmtId="0" fontId="2" fillId="0" borderId="0" xfId="0" applyFont="1"/>
    <xf numFmtId="0" fontId="3" fillId="0" borderId="0" xfId="0" applyFont="1"/>
    <xf numFmtId="0" fontId="3" fillId="0" borderId="2" xfId="0" applyFont="1" applyBorder="1"/>
    <xf numFmtId="0" fontId="3" fillId="0" borderId="1" xfId="0" applyFont="1" applyBorder="1"/>
    <xf numFmtId="0" fontId="3" fillId="0" borderId="1" xfId="0" applyFont="1" applyBorder="1" applyAlignment="1">
      <alignment wrapText="1"/>
    </xf>
    <xf numFmtId="165" fontId="3" fillId="0" borderId="1" xfId="0" applyNumberFormat="1" applyFont="1" applyBorder="1"/>
    <xf numFmtId="0" fontId="5" fillId="0" borderId="1" xfId="0" applyFont="1" applyBorder="1"/>
    <xf numFmtId="0" fontId="3" fillId="0" borderId="0" xfId="0" applyFont="1" applyBorder="1"/>
    <xf numFmtId="0" fontId="3" fillId="0" borderId="3" xfId="0" applyFont="1" applyBorder="1"/>
    <xf numFmtId="0" fontId="5" fillId="0" borderId="0" xfId="0" applyFont="1" applyBorder="1" applyAlignment="1">
      <alignment horizontal="center"/>
    </xf>
    <xf numFmtId="0" fontId="3" fillId="0" borderId="4" xfId="0" applyFont="1" applyFill="1" applyBorder="1" applyAlignment="1">
      <alignment wrapText="1"/>
    </xf>
    <xf numFmtId="0" fontId="3" fillId="0" borderId="1" xfId="0" applyFont="1" applyFill="1" applyBorder="1" applyAlignment="1">
      <alignment wrapText="1"/>
    </xf>
    <xf numFmtId="0" fontId="3" fillId="2" borderId="0" xfId="0" applyFont="1" applyFill="1" applyBorder="1"/>
    <xf numFmtId="0" fontId="3" fillId="2" borderId="0" xfId="0" applyFont="1" applyFill="1" applyBorder="1" applyAlignment="1">
      <alignment wrapText="1"/>
    </xf>
    <xf numFmtId="0" fontId="0" fillId="2" borderId="0" xfId="0" applyFill="1"/>
    <xf numFmtId="0" fontId="0" fillId="3" borderId="0" xfId="0" applyFill="1" applyBorder="1"/>
    <xf numFmtId="0" fontId="3" fillId="3" borderId="1" xfId="0" applyFont="1" applyFill="1" applyBorder="1"/>
    <xf numFmtId="0" fontId="0" fillId="3" borderId="1" xfId="0" applyFill="1" applyBorder="1"/>
    <xf numFmtId="0" fontId="0" fillId="3" borderId="0" xfId="0" applyFill="1"/>
    <xf numFmtId="0" fontId="4" fillId="0" borderId="1" xfId="0" applyFont="1" applyFill="1" applyBorder="1"/>
    <xf numFmtId="0" fontId="4" fillId="0" borderId="1" xfId="0" applyFont="1" applyFill="1" applyBorder="1" applyAlignment="1">
      <alignment wrapText="1"/>
    </xf>
    <xf numFmtId="0" fontId="0" fillId="0" borderId="0" xfId="0" applyFill="1"/>
    <xf numFmtId="0" fontId="3" fillId="0" borderId="1" xfId="0" applyFont="1" applyFill="1" applyBorder="1"/>
    <xf numFmtId="0" fontId="3" fillId="0" borderId="2" xfId="0" applyFont="1" applyFill="1" applyBorder="1"/>
    <xf numFmtId="0" fontId="4" fillId="0" borderId="2" xfId="0" applyFont="1" applyFill="1" applyBorder="1" applyAlignment="1">
      <alignment wrapText="1"/>
    </xf>
    <xf numFmtId="0" fontId="0" fillId="3" borderId="5" xfId="0" applyFill="1" applyBorder="1"/>
    <xf numFmtId="0" fontId="3" fillId="4" borderId="1" xfId="0" applyFont="1" applyFill="1" applyBorder="1"/>
    <xf numFmtId="0" fontId="0" fillId="4" borderId="1" xfId="0" applyFill="1" applyBorder="1"/>
    <xf numFmtId="165" fontId="3" fillId="4" borderId="1" xfId="0" applyNumberFormat="1" applyFont="1" applyFill="1" applyBorder="1"/>
    <xf numFmtId="0" fontId="3" fillId="4" borderId="1" xfId="0" applyFont="1" applyFill="1" applyBorder="1" applyAlignment="1">
      <alignment wrapText="1"/>
    </xf>
    <xf numFmtId="0" fontId="3" fillId="5" borderId="1" xfId="0" applyFont="1" applyFill="1" applyBorder="1" applyAlignment="1">
      <alignment wrapText="1"/>
    </xf>
    <xf numFmtId="165" fontId="5" fillId="0" borderId="1" xfId="0" applyNumberFormat="1" applyFont="1" applyBorder="1"/>
    <xf numFmtId="0" fontId="4" fillId="6" borderId="1" xfId="0" applyFont="1" applyFill="1" applyBorder="1"/>
    <xf numFmtId="0" fontId="4" fillId="6" borderId="2" xfId="0" applyFont="1" applyFill="1" applyBorder="1" applyAlignment="1">
      <alignment wrapText="1"/>
    </xf>
    <xf numFmtId="0" fontId="4" fillId="6" borderId="1" xfId="0" applyFont="1" applyFill="1" applyBorder="1" applyAlignment="1">
      <alignment wrapText="1"/>
    </xf>
    <xf numFmtId="0" fontId="0" fillId="6" borderId="1" xfId="0" applyFill="1" applyBorder="1"/>
    <xf numFmtId="0" fontId="0" fillId="6" borderId="0" xfId="0" applyFill="1"/>
    <xf numFmtId="165" fontId="4" fillId="6" borderId="1" xfId="0" applyNumberFormat="1" applyFont="1" applyFill="1" applyBorder="1"/>
    <xf numFmtId="0" fontId="4" fillId="6" borderId="6" xfId="0" applyFont="1" applyFill="1" applyBorder="1"/>
    <xf numFmtId="0" fontId="5" fillId="0" borderId="1" xfId="0" applyFont="1" applyFill="1" applyBorder="1"/>
    <xf numFmtId="165" fontId="0" fillId="0" borderId="0" xfId="0" applyNumberFormat="1"/>
    <xf numFmtId="165" fontId="0" fillId="0" borderId="0" xfId="0" applyNumberFormat="1" applyFill="1"/>
    <xf numFmtId="0" fontId="3" fillId="0" borderId="7" xfId="0" applyFont="1" applyBorder="1" applyAlignment="1">
      <alignment horizontal="center" wrapText="1"/>
    </xf>
    <xf numFmtId="0" fontId="3" fillId="0" borderId="3" xfId="0" applyFont="1" applyBorder="1" applyAlignment="1">
      <alignment horizontal="center"/>
    </xf>
    <xf numFmtId="0" fontId="1" fillId="3" borderId="1" xfId="0" applyFont="1" applyFill="1" applyBorder="1"/>
    <xf numFmtId="0" fontId="3" fillId="0" borderId="6" xfId="0" applyFont="1" applyBorder="1"/>
    <xf numFmtId="0" fontId="3" fillId="0" borderId="4" xfId="0" applyFont="1" applyBorder="1"/>
    <xf numFmtId="0" fontId="2" fillId="0" borderId="0" xfId="0" applyFont="1" applyBorder="1" applyAlignment="1">
      <alignment horizontal="center" wrapText="1"/>
    </xf>
    <xf numFmtId="2" fontId="4" fillId="0" borderId="1" xfId="0" applyNumberFormat="1" applyFont="1" applyBorder="1"/>
    <xf numFmtId="2" fontId="5" fillId="0" borderId="1" xfId="0" applyNumberFormat="1" applyFont="1" applyBorder="1"/>
    <xf numFmtId="0" fontId="5" fillId="0" borderId="1" xfId="0" applyFont="1" applyBorder="1" applyAlignment="1">
      <alignment horizontal="center"/>
    </xf>
    <xf numFmtId="165" fontId="5" fillId="0" borderId="1" xfId="0" applyNumberFormat="1" applyFont="1" applyFill="1" applyBorder="1"/>
    <xf numFmtId="1" fontId="5" fillId="0" borderId="1" xfId="0" applyNumberFormat="1" applyFont="1" applyFill="1" applyBorder="1"/>
    <xf numFmtId="2" fontId="4" fillId="0" borderId="1" xfId="0" applyNumberFormat="1" applyFont="1" applyFill="1" applyBorder="1"/>
    <xf numFmtId="0" fontId="0" fillId="0" borderId="1" xfId="0" applyFill="1" applyBorder="1"/>
    <xf numFmtId="0" fontId="3" fillId="0" borderId="1" xfId="0" applyFont="1" applyBorder="1" applyAlignment="1"/>
    <xf numFmtId="2" fontId="0" fillId="0" borderId="0" xfId="0" applyNumberFormat="1"/>
    <xf numFmtId="2" fontId="6" fillId="0" borderId="1" xfId="0" applyNumberFormat="1" applyFont="1" applyBorder="1"/>
    <xf numFmtId="0" fontId="3" fillId="0" borderId="7" xfId="0" applyFont="1" applyBorder="1"/>
    <xf numFmtId="165" fontId="4" fillId="6" borderId="6" xfId="0" applyNumberFormat="1" applyFont="1" applyFill="1" applyBorder="1"/>
    <xf numFmtId="0" fontId="3" fillId="0" borderId="6" xfId="0" applyFont="1" applyBorder="1" applyAlignment="1"/>
    <xf numFmtId="165" fontId="3" fillId="0" borderId="6" xfId="0" applyNumberFormat="1" applyFont="1" applyBorder="1" applyAlignment="1"/>
    <xf numFmtId="0" fontId="6" fillId="0" borderId="1" xfId="0" applyFont="1" applyFill="1" applyBorder="1" applyAlignment="1">
      <alignment wrapText="1"/>
    </xf>
    <xf numFmtId="0" fontId="6" fillId="0" borderId="1" xfId="0" applyFont="1" applyBorder="1"/>
    <xf numFmtId="0" fontId="3" fillId="0" borderId="6" xfId="0" applyFont="1" applyFill="1" applyBorder="1" applyAlignment="1">
      <alignment wrapText="1"/>
    </xf>
    <xf numFmtId="0" fontId="0" fillId="0" borderId="0" xfId="0" applyFill="1" applyAlignment="1">
      <alignment horizontal="left" wrapText="1"/>
    </xf>
    <xf numFmtId="0" fontId="6" fillId="0" borderId="3" xfId="0" applyFont="1" applyFill="1" applyBorder="1" applyAlignment="1">
      <alignment horizontal="center" wrapText="1"/>
    </xf>
    <xf numFmtId="0" fontId="3" fillId="0" borderId="1" xfId="0" applyFont="1" applyBorder="1" applyAlignment="1">
      <alignment textRotation="90"/>
    </xf>
    <xf numFmtId="0" fontId="3" fillId="0" borderId="6" xfId="0" applyFont="1" applyBorder="1" applyAlignment="1">
      <alignment textRotation="90"/>
    </xf>
    <xf numFmtId="0" fontId="3" fillId="0" borderId="0" xfId="0" applyFont="1" applyAlignment="1">
      <alignment textRotation="90"/>
    </xf>
    <xf numFmtId="0" fontId="0" fillId="2" borderId="0" xfId="0" applyFill="1" applyAlignment="1">
      <alignment textRotation="90"/>
    </xf>
    <xf numFmtId="0" fontId="4" fillId="6" borderId="1" xfId="0" applyFont="1" applyFill="1" applyBorder="1" applyAlignment="1">
      <alignment textRotation="90" wrapText="1"/>
    </xf>
    <xf numFmtId="0" fontId="3" fillId="0" borderId="1" xfId="0" applyFont="1" applyFill="1" applyBorder="1" applyAlignment="1">
      <alignment textRotation="90"/>
    </xf>
    <xf numFmtId="0" fontId="3" fillId="0" borderId="3" xfId="0" applyFont="1" applyBorder="1" applyAlignment="1">
      <alignment horizontal="center" textRotation="90"/>
    </xf>
    <xf numFmtId="0" fontId="3" fillId="2" borderId="0" xfId="0" applyFont="1" applyFill="1" applyBorder="1" applyAlignment="1">
      <alignment textRotation="90"/>
    </xf>
    <xf numFmtId="0" fontId="3" fillId="0" borderId="7" xfId="0" applyFont="1" applyBorder="1" applyAlignment="1">
      <alignment textRotation="90"/>
    </xf>
    <xf numFmtId="0" fontId="3" fillId="0" borderId="7" xfId="0" applyFont="1" applyBorder="1" applyAlignment="1">
      <alignment horizontal="center" textRotation="90" wrapText="1"/>
    </xf>
    <xf numFmtId="0" fontId="4" fillId="0" borderId="1" xfId="0" applyFont="1" applyFill="1" applyBorder="1" applyAlignment="1">
      <alignment textRotation="90" wrapText="1"/>
    </xf>
    <xf numFmtId="0" fontId="3" fillId="0" borderId="4" xfId="0" applyFont="1" applyBorder="1" applyAlignment="1">
      <alignment textRotation="90"/>
    </xf>
    <xf numFmtId="0" fontId="3" fillId="0" borderId="1" xfId="0" applyFont="1" applyBorder="1" applyAlignment="1">
      <alignment textRotation="90" wrapText="1"/>
    </xf>
    <xf numFmtId="0" fontId="5" fillId="0" borderId="0" xfId="0" applyFont="1" applyBorder="1" applyAlignment="1">
      <alignment horizontal="center" textRotation="90"/>
    </xf>
    <xf numFmtId="0" fontId="5" fillId="0" borderId="1" xfId="0" applyFont="1" applyBorder="1" applyAlignment="1">
      <alignment textRotation="90"/>
    </xf>
    <xf numFmtId="0" fontId="5" fillId="0" borderId="1" xfId="0" applyFont="1" applyFill="1" applyBorder="1" applyAlignment="1">
      <alignment textRotation="90"/>
    </xf>
    <xf numFmtId="0" fontId="0" fillId="0" borderId="0" xfId="0" applyAlignment="1">
      <alignment textRotation="90"/>
    </xf>
    <xf numFmtId="0" fontId="7" fillId="6" borderId="1" xfId="0" applyFont="1" applyFill="1" applyBorder="1" applyAlignment="1">
      <alignment textRotation="90" wrapText="1"/>
    </xf>
    <xf numFmtId="2" fontId="4" fillId="6" borderId="1" xfId="0" applyNumberFormat="1" applyFont="1" applyFill="1" applyBorder="1"/>
    <xf numFmtId="2" fontId="4" fillId="2" borderId="1" xfId="0" applyNumberFormat="1" applyFont="1" applyFill="1" applyBorder="1"/>
    <xf numFmtId="0" fontId="0" fillId="2" borderId="1" xfId="0" applyFill="1" applyBorder="1"/>
    <xf numFmtId="2" fontId="5" fillId="0" borderId="1" xfId="0" applyNumberFormat="1" applyFont="1" applyFill="1" applyBorder="1"/>
    <xf numFmtId="0" fontId="6" fillId="0" borderId="1" xfId="0" applyFont="1" applyBorder="1" applyAlignment="1">
      <alignment wrapText="1"/>
    </xf>
    <xf numFmtId="0" fontId="3" fillId="4" borderId="11" xfId="0" applyFont="1" applyFill="1" applyBorder="1" applyAlignment="1">
      <alignment horizontal="center" wrapText="1"/>
    </xf>
    <xf numFmtId="0" fontId="3" fillId="4" borderId="0" xfId="0" applyFont="1" applyFill="1" applyBorder="1" applyAlignment="1">
      <alignment horizontal="center" wrapText="1"/>
    </xf>
    <xf numFmtId="0" fontId="0" fillId="0" borderId="11" xfId="0" applyFill="1" applyBorder="1" applyAlignment="1">
      <alignment horizontal="left" wrapText="1"/>
    </xf>
    <xf numFmtId="0" fontId="0" fillId="0" borderId="0" xfId="0" applyFill="1" applyAlignment="1">
      <alignment horizontal="left" wrapText="1"/>
    </xf>
    <xf numFmtId="0" fontId="3" fillId="3" borderId="1" xfId="0" applyFont="1" applyFill="1" applyBorder="1" applyAlignment="1">
      <alignment horizontal="center" textRotation="90" wrapText="1"/>
    </xf>
    <xf numFmtId="0" fontId="3" fillId="0" borderId="1" xfId="0" applyFont="1" applyBorder="1" applyAlignment="1">
      <alignment horizontal="center" textRotation="90" wrapText="1"/>
    </xf>
    <xf numFmtId="0" fontId="3" fillId="0" borderId="3" xfId="0" applyFont="1" applyBorder="1" applyAlignment="1">
      <alignment horizontal="center"/>
    </xf>
    <xf numFmtId="0" fontId="3" fillId="0" borderId="7" xfId="0" applyFont="1" applyBorder="1" applyAlignment="1">
      <alignment horizontal="center"/>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textRotation="90" wrapText="1"/>
    </xf>
    <xf numFmtId="0" fontId="3" fillId="0" borderId="17" xfId="0" applyFont="1" applyBorder="1" applyAlignment="1">
      <alignment horizontal="center" textRotation="90" wrapText="1"/>
    </xf>
    <xf numFmtId="0" fontId="3" fillId="0" borderId="18" xfId="0" applyFont="1" applyBorder="1" applyAlignment="1">
      <alignment horizontal="center" textRotation="90" wrapText="1"/>
    </xf>
    <xf numFmtId="0" fontId="3" fillId="0" borderId="1" xfId="0" applyFont="1" applyBorder="1" applyAlignment="1">
      <alignment horizontal="center" wrapText="1"/>
    </xf>
    <xf numFmtId="0" fontId="3" fillId="0" borderId="19" xfId="0" applyFont="1" applyBorder="1" applyAlignment="1">
      <alignment horizontal="center" wrapText="1"/>
    </xf>
    <xf numFmtId="0" fontId="3" fillId="0" borderId="4" xfId="0" applyFont="1" applyBorder="1" applyAlignment="1">
      <alignment horizontal="center" textRotation="90" wrapText="1"/>
    </xf>
    <xf numFmtId="0" fontId="3" fillId="0" borderId="8" xfId="0" applyFont="1" applyBorder="1" applyAlignment="1">
      <alignment horizontal="center" textRotation="90" wrapText="1"/>
    </xf>
    <xf numFmtId="0" fontId="2" fillId="0" borderId="12" xfId="0" applyFont="1" applyBorder="1" applyAlignment="1">
      <alignment horizontal="center" wrapText="1"/>
    </xf>
    <xf numFmtId="0" fontId="3" fillId="0" borderId="6" xfId="0" applyFont="1" applyBorder="1" applyAlignment="1">
      <alignment horizontal="center" textRotation="90" wrapText="1"/>
    </xf>
    <xf numFmtId="0" fontId="3" fillId="0" borderId="2" xfId="0" applyFont="1" applyBorder="1" applyAlignment="1">
      <alignment horizontal="center" textRotation="90" wrapText="1"/>
    </xf>
    <xf numFmtId="0" fontId="5" fillId="5" borderId="3" xfId="0" applyFont="1" applyFill="1" applyBorder="1" applyAlignment="1">
      <alignment horizontal="left" wrapText="1"/>
    </xf>
    <xf numFmtId="0" fontId="5" fillId="5" borderId="7" xfId="0" applyFont="1" applyFill="1" applyBorder="1" applyAlignment="1">
      <alignment horizontal="left" wrapText="1"/>
    </xf>
    <xf numFmtId="0" fontId="5" fillId="5" borderId="5" xfId="0" applyFont="1" applyFill="1" applyBorder="1" applyAlignment="1">
      <alignment horizontal="left" wrapText="1"/>
    </xf>
    <xf numFmtId="0" fontId="3" fillId="0" borderId="3" xfId="0" applyFont="1" applyBorder="1" applyAlignment="1">
      <alignment horizont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wrapText="1"/>
    </xf>
    <xf numFmtId="0" fontId="3" fillId="0" borderId="9" xfId="0" applyFont="1" applyBorder="1" applyAlignment="1">
      <alignment horizontal="center" textRotation="90" wrapText="1"/>
    </xf>
    <xf numFmtId="0" fontId="3" fillId="0" borderId="10" xfId="0" applyFont="1" applyBorder="1" applyAlignment="1">
      <alignment horizontal="center" textRotation="90" wrapText="1"/>
    </xf>
    <xf numFmtId="0" fontId="0" fillId="0" borderId="0" xfId="0" applyAlignment="1">
      <alignment horizontal="left"/>
    </xf>
    <xf numFmtId="0" fontId="0" fillId="0" borderId="0" xfId="0" applyFont="1" applyAlignment="1">
      <alignment horizontal="left"/>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AC166"/>
  <sheetViews>
    <sheetView topLeftCell="A7" zoomScaleNormal="100" zoomScaleSheetLayoutView="100" workbookViewId="0">
      <pane ySplit="4770" topLeftCell="A151" activePane="bottomLeft"/>
      <selection activeCell="E2" sqref="E1:E65536"/>
      <selection pane="bottomLeft" activeCell="B166" sqref="B166:C166"/>
    </sheetView>
  </sheetViews>
  <sheetFormatPr defaultRowHeight="12.75"/>
  <cols>
    <col min="1" max="1" width="3" customWidth="1"/>
    <col min="2" max="2" width="10.5703125" customWidth="1"/>
    <col min="3" max="3" width="12" customWidth="1"/>
    <col min="4" max="4" width="3.7109375" customWidth="1"/>
    <col min="5" max="5" width="3.42578125" style="86" customWidth="1"/>
    <col min="6" max="6" width="3.28515625" customWidth="1"/>
    <col min="7" max="7" width="3.140625" customWidth="1"/>
    <col min="8" max="8" width="5.28515625" customWidth="1"/>
    <col min="9" max="9" width="10.42578125" customWidth="1"/>
    <col min="10" max="10" width="4.5703125" customWidth="1"/>
    <col min="11" max="11" width="3.7109375" customWidth="1"/>
    <col min="12" max="12" width="15.28515625" customWidth="1"/>
    <col min="13" max="13" width="35.5703125" customWidth="1"/>
    <col min="14" max="14" width="3.42578125" customWidth="1"/>
    <col min="15" max="15" width="4" customWidth="1"/>
    <col min="16" max="16" width="7.140625" customWidth="1"/>
    <col min="17" max="17" width="6.28515625" customWidth="1"/>
    <col min="18" max="18" width="5.85546875" customWidth="1"/>
    <col min="19" max="19" width="5.42578125" customWidth="1"/>
    <col min="20" max="20" width="11.140625" customWidth="1"/>
    <col min="21" max="22" width="10.140625" customWidth="1"/>
    <col min="23" max="23" width="9.7109375" customWidth="1"/>
    <col min="24" max="24" width="4.5703125" style="21" customWidth="1"/>
    <col min="25" max="25" width="13" customWidth="1"/>
    <col min="26" max="27" width="10.5703125" bestFit="1" customWidth="1"/>
    <col min="28" max="28" width="9.5703125" bestFit="1" customWidth="1"/>
  </cols>
  <sheetData>
    <row r="1" spans="1:29" ht="25.5" customHeight="1" thickBot="1">
      <c r="A1" s="3"/>
      <c r="B1" s="3"/>
      <c r="C1" s="111" t="s">
        <v>210</v>
      </c>
      <c r="D1" s="111"/>
      <c r="E1" s="111"/>
      <c r="F1" s="111"/>
      <c r="G1" s="111"/>
      <c r="H1" s="111"/>
      <c r="I1" s="111"/>
      <c r="J1" s="111"/>
      <c r="K1" s="111"/>
      <c r="L1" s="111"/>
      <c r="M1" s="111"/>
      <c r="N1" s="111"/>
      <c r="O1" s="111"/>
      <c r="P1" s="111"/>
      <c r="Q1" s="111"/>
      <c r="R1" s="111"/>
      <c r="S1" s="111"/>
      <c r="T1" s="50"/>
      <c r="U1" s="50"/>
      <c r="V1" s="50"/>
      <c r="W1" s="50"/>
      <c r="X1" s="18"/>
      <c r="Y1" s="2"/>
      <c r="Z1" s="2"/>
      <c r="AA1" s="2"/>
      <c r="AB1" s="2"/>
      <c r="AC1" s="2"/>
    </row>
    <row r="2" spans="1:29" s="4" customFormat="1" ht="11.25" customHeight="1">
      <c r="A2" s="119" t="s">
        <v>19</v>
      </c>
      <c r="B2" s="119" t="s">
        <v>67</v>
      </c>
      <c r="C2" s="107" t="s">
        <v>21</v>
      </c>
      <c r="D2" s="112" t="s">
        <v>35</v>
      </c>
      <c r="E2" s="112" t="s">
        <v>38</v>
      </c>
      <c r="F2" s="112" t="s">
        <v>36</v>
      </c>
      <c r="G2" s="112" t="s">
        <v>37</v>
      </c>
      <c r="H2" s="112" t="s">
        <v>20</v>
      </c>
      <c r="I2" s="119" t="s">
        <v>53</v>
      </c>
      <c r="J2" s="112" t="s">
        <v>225</v>
      </c>
      <c r="K2" s="112" t="s">
        <v>226</v>
      </c>
      <c r="L2" s="98" t="s">
        <v>145</v>
      </c>
      <c r="M2" s="119" t="s">
        <v>48</v>
      </c>
      <c r="N2" s="98" t="s">
        <v>23</v>
      </c>
      <c r="O2" s="98" t="s">
        <v>52</v>
      </c>
      <c r="P2" s="98" t="s">
        <v>54</v>
      </c>
      <c r="Q2" s="98" t="s">
        <v>135</v>
      </c>
      <c r="R2" s="99" t="s">
        <v>18</v>
      </c>
      <c r="S2" s="100"/>
      <c r="T2" s="101" t="s">
        <v>147</v>
      </c>
      <c r="U2" s="102"/>
      <c r="V2" s="102"/>
      <c r="W2" s="103"/>
      <c r="X2" s="97" t="s">
        <v>44</v>
      </c>
    </row>
    <row r="3" spans="1:29" s="4" customFormat="1" ht="11.25" customHeight="1">
      <c r="A3" s="120"/>
      <c r="B3" s="120"/>
      <c r="C3" s="107"/>
      <c r="D3" s="109"/>
      <c r="E3" s="109"/>
      <c r="F3" s="109"/>
      <c r="G3" s="109"/>
      <c r="H3" s="109"/>
      <c r="I3" s="120"/>
      <c r="J3" s="109"/>
      <c r="K3" s="109"/>
      <c r="L3" s="98"/>
      <c r="M3" s="120"/>
      <c r="N3" s="98"/>
      <c r="O3" s="98"/>
      <c r="P3" s="98"/>
      <c r="Q3" s="98"/>
      <c r="R3" s="112" t="s">
        <v>16</v>
      </c>
      <c r="S3" s="112" t="s">
        <v>17</v>
      </c>
      <c r="T3" s="104" t="s">
        <v>151</v>
      </c>
      <c r="U3" s="107" t="s">
        <v>148</v>
      </c>
      <c r="V3" s="107"/>
      <c r="W3" s="108"/>
      <c r="X3" s="97"/>
    </row>
    <row r="4" spans="1:29" s="4" customFormat="1" ht="11.25" customHeight="1">
      <c r="A4" s="120"/>
      <c r="B4" s="120"/>
      <c r="C4" s="107"/>
      <c r="D4" s="109"/>
      <c r="E4" s="109"/>
      <c r="F4" s="109"/>
      <c r="G4" s="109"/>
      <c r="H4" s="109"/>
      <c r="I4" s="120"/>
      <c r="J4" s="109"/>
      <c r="K4" s="109"/>
      <c r="L4" s="98"/>
      <c r="M4" s="120"/>
      <c r="N4" s="98"/>
      <c r="O4" s="98"/>
      <c r="P4" s="98"/>
      <c r="Q4" s="98"/>
      <c r="R4" s="109"/>
      <c r="S4" s="109"/>
      <c r="T4" s="105"/>
      <c r="U4" s="109" t="s">
        <v>234</v>
      </c>
      <c r="V4" s="109" t="s">
        <v>235</v>
      </c>
      <c r="W4" s="122" t="s">
        <v>149</v>
      </c>
      <c r="X4" s="97"/>
    </row>
    <row r="5" spans="1:29" s="4" customFormat="1" ht="11.25">
      <c r="A5" s="120"/>
      <c r="B5" s="120"/>
      <c r="C5" s="107"/>
      <c r="D5" s="109"/>
      <c r="E5" s="109"/>
      <c r="F5" s="109"/>
      <c r="G5" s="109"/>
      <c r="H5" s="109"/>
      <c r="I5" s="120"/>
      <c r="J5" s="109"/>
      <c r="K5" s="109"/>
      <c r="L5" s="98"/>
      <c r="M5" s="120"/>
      <c r="N5" s="98"/>
      <c r="O5" s="98"/>
      <c r="P5" s="98"/>
      <c r="Q5" s="98"/>
      <c r="R5" s="109"/>
      <c r="S5" s="109"/>
      <c r="T5" s="105"/>
      <c r="U5" s="109"/>
      <c r="V5" s="109"/>
      <c r="W5" s="122"/>
      <c r="X5" s="97"/>
    </row>
    <row r="6" spans="1:29" s="4" customFormat="1" ht="11.25">
      <c r="A6" s="120"/>
      <c r="B6" s="120"/>
      <c r="C6" s="107"/>
      <c r="D6" s="109"/>
      <c r="E6" s="109"/>
      <c r="F6" s="109"/>
      <c r="G6" s="109"/>
      <c r="H6" s="109"/>
      <c r="I6" s="120"/>
      <c r="J6" s="109"/>
      <c r="K6" s="109"/>
      <c r="L6" s="98"/>
      <c r="M6" s="120"/>
      <c r="N6" s="98"/>
      <c r="O6" s="98"/>
      <c r="P6" s="98"/>
      <c r="Q6" s="98"/>
      <c r="R6" s="109"/>
      <c r="S6" s="109"/>
      <c r="T6" s="105"/>
      <c r="U6" s="109"/>
      <c r="V6" s="109"/>
      <c r="W6" s="122"/>
      <c r="X6" s="97"/>
    </row>
    <row r="7" spans="1:29" s="4" customFormat="1" ht="84.75" customHeight="1" thickBot="1">
      <c r="A7" s="121"/>
      <c r="B7" s="121"/>
      <c r="C7" s="107"/>
      <c r="D7" s="113"/>
      <c r="E7" s="113"/>
      <c r="F7" s="113"/>
      <c r="G7" s="113"/>
      <c r="H7" s="113"/>
      <c r="I7" s="121"/>
      <c r="J7" s="113"/>
      <c r="K7" s="113"/>
      <c r="L7" s="98"/>
      <c r="M7" s="121"/>
      <c r="N7" s="98"/>
      <c r="O7" s="98"/>
      <c r="P7" s="98"/>
      <c r="Q7" s="98"/>
      <c r="R7" s="113"/>
      <c r="S7" s="113"/>
      <c r="T7" s="106"/>
      <c r="U7" s="110"/>
      <c r="V7" s="110"/>
      <c r="W7" s="123"/>
      <c r="X7" s="97"/>
    </row>
    <row r="8" spans="1:29" s="4" customFormat="1" ht="11.25">
      <c r="A8" s="5"/>
      <c r="B8" s="10"/>
      <c r="E8" s="72"/>
      <c r="M8" s="5"/>
      <c r="N8" s="5"/>
      <c r="O8" s="5"/>
      <c r="P8" s="5"/>
      <c r="Q8" s="5"/>
      <c r="R8" s="5"/>
      <c r="S8" s="5"/>
      <c r="T8" s="5"/>
      <c r="U8" s="5"/>
      <c r="V8" s="5"/>
      <c r="W8" s="5"/>
      <c r="X8" s="19"/>
    </row>
    <row r="9" spans="1:29" s="39" customFormat="1" ht="45" customHeight="1">
      <c r="A9" s="35">
        <v>1</v>
      </c>
      <c r="B9" s="36" t="s">
        <v>0</v>
      </c>
      <c r="C9" s="37" t="s">
        <v>92</v>
      </c>
      <c r="D9" s="37">
        <v>74</v>
      </c>
      <c r="E9" s="74" t="s">
        <v>46</v>
      </c>
      <c r="F9" s="37">
        <v>1</v>
      </c>
      <c r="G9" s="37">
        <v>4</v>
      </c>
      <c r="H9" s="35">
        <v>1904</v>
      </c>
      <c r="I9" s="37" t="s">
        <v>93</v>
      </c>
      <c r="J9" s="87" t="s">
        <v>227</v>
      </c>
      <c r="K9" s="87" t="s">
        <v>228</v>
      </c>
      <c r="L9" s="37" t="s">
        <v>150</v>
      </c>
      <c r="M9" s="37" t="s">
        <v>167</v>
      </c>
      <c r="N9" s="37"/>
      <c r="O9" s="35">
        <f>O10+O11+O12+O13</f>
        <v>8</v>
      </c>
      <c r="P9" s="35">
        <f>P10+P11+P12+P13</f>
        <v>181.29999999999998</v>
      </c>
      <c r="Q9" s="35">
        <f>Q10+Q11+Q12+Q13</f>
        <v>181.29999999999998</v>
      </c>
      <c r="R9" s="35">
        <f>R10+R11+R12+R13</f>
        <v>181.29999999999998</v>
      </c>
      <c r="S9" s="35">
        <f>S10+S11+S12+S13</f>
        <v>0</v>
      </c>
      <c r="T9" s="88">
        <f>Q9*34410</f>
        <v>6238532.9999999991</v>
      </c>
      <c r="U9" s="88">
        <v>2677604.08</v>
      </c>
      <c r="V9" s="88">
        <v>3249002.27</v>
      </c>
      <c r="W9" s="88">
        <f>T9*5%</f>
        <v>311926.64999999997</v>
      </c>
      <c r="X9" s="38"/>
    </row>
    <row r="10" spans="1:29" ht="22.5">
      <c r="A10" s="6"/>
      <c r="B10" s="6"/>
      <c r="C10" s="6"/>
      <c r="D10" s="6"/>
      <c r="E10" s="70"/>
      <c r="F10" s="6"/>
      <c r="G10" s="6"/>
      <c r="H10" s="6"/>
      <c r="I10" s="6"/>
      <c r="J10" s="6"/>
      <c r="K10" s="6"/>
      <c r="L10" s="6"/>
      <c r="M10" s="14" t="s">
        <v>160</v>
      </c>
      <c r="N10" s="7">
        <v>1</v>
      </c>
      <c r="O10" s="6">
        <v>2</v>
      </c>
      <c r="P10" s="25">
        <v>61.7</v>
      </c>
      <c r="Q10" s="25">
        <v>61.7</v>
      </c>
      <c r="R10" s="25">
        <v>61.7</v>
      </c>
      <c r="S10" s="6"/>
      <c r="T10" s="51"/>
      <c r="U10" s="51"/>
      <c r="V10" s="51"/>
      <c r="W10" s="51"/>
      <c r="X10" s="20">
        <v>4</v>
      </c>
    </row>
    <row r="11" spans="1:29">
      <c r="A11" s="6"/>
      <c r="B11" s="6"/>
      <c r="C11" s="6"/>
      <c r="D11" s="48"/>
      <c r="E11" s="71"/>
      <c r="F11" s="48"/>
      <c r="G11" s="48"/>
      <c r="H11" s="48"/>
      <c r="I11" s="48"/>
      <c r="J11" s="48"/>
      <c r="K11" s="48"/>
      <c r="L11" s="48"/>
      <c r="M11" s="67" t="s">
        <v>161</v>
      </c>
      <c r="N11" s="7">
        <v>2</v>
      </c>
      <c r="O11" s="6">
        <v>1</v>
      </c>
      <c r="P11" s="25">
        <v>35.4</v>
      </c>
      <c r="Q11" s="25">
        <v>35.4</v>
      </c>
      <c r="R11" s="25">
        <v>35.4</v>
      </c>
      <c r="S11" s="6"/>
      <c r="T11" s="51"/>
      <c r="U11" s="51"/>
      <c r="V11" s="51"/>
      <c r="W11" s="51"/>
      <c r="X11" s="20">
        <v>1</v>
      </c>
    </row>
    <row r="12" spans="1:29" ht="22.5">
      <c r="A12" s="6"/>
      <c r="B12" s="6"/>
      <c r="C12" s="6"/>
      <c r="D12" s="6"/>
      <c r="E12" s="70"/>
      <c r="F12" s="6"/>
      <c r="G12" s="6"/>
      <c r="H12" s="6"/>
      <c r="I12" s="6"/>
      <c r="J12" s="6"/>
      <c r="K12" s="6"/>
      <c r="L12" s="6"/>
      <c r="M12" s="14" t="s">
        <v>162</v>
      </c>
      <c r="N12" s="7">
        <v>3</v>
      </c>
      <c r="O12" s="58">
        <v>2</v>
      </c>
      <c r="P12" s="25">
        <v>35.1</v>
      </c>
      <c r="Q12" s="25">
        <v>35.1</v>
      </c>
      <c r="R12" s="25">
        <v>35.1</v>
      </c>
      <c r="S12" s="6"/>
      <c r="T12" s="51"/>
      <c r="U12" s="51"/>
      <c r="V12" s="51"/>
      <c r="W12" s="51"/>
      <c r="X12" s="20">
        <v>1</v>
      </c>
      <c r="Z12" s="59">
        <f>W9+W14</f>
        <v>557269.94999999995</v>
      </c>
    </row>
    <row r="13" spans="1:29" ht="33.75">
      <c r="A13" s="6"/>
      <c r="B13" s="6"/>
      <c r="C13" s="6"/>
      <c r="D13" s="6"/>
      <c r="E13" s="70"/>
      <c r="F13" s="6"/>
      <c r="G13" s="6"/>
      <c r="H13" s="6"/>
      <c r="I13" s="6"/>
      <c r="J13" s="6"/>
      <c r="K13" s="6"/>
      <c r="L13" s="6"/>
      <c r="M13" s="14" t="s">
        <v>163</v>
      </c>
      <c r="N13" s="6">
        <v>4</v>
      </c>
      <c r="O13" s="58">
        <v>3</v>
      </c>
      <c r="P13" s="25">
        <v>49.1</v>
      </c>
      <c r="Q13" s="25">
        <v>49.1</v>
      </c>
      <c r="R13" s="25">
        <v>49.1</v>
      </c>
      <c r="S13" s="6"/>
      <c r="T13" s="51"/>
      <c r="U13" s="51"/>
      <c r="V13" s="51"/>
      <c r="W13" s="51"/>
      <c r="X13" s="20">
        <v>1</v>
      </c>
    </row>
    <row r="14" spans="1:29" s="39" customFormat="1" ht="47.25">
      <c r="A14" s="35">
        <v>2</v>
      </c>
      <c r="B14" s="36" t="s">
        <v>0</v>
      </c>
      <c r="C14" s="37" t="s">
        <v>94</v>
      </c>
      <c r="D14" s="37">
        <v>73</v>
      </c>
      <c r="E14" s="74" t="s">
        <v>46</v>
      </c>
      <c r="F14" s="37">
        <v>1</v>
      </c>
      <c r="G14" s="37">
        <v>4</v>
      </c>
      <c r="H14" s="35">
        <v>1904</v>
      </c>
      <c r="I14" s="37" t="s">
        <v>95</v>
      </c>
      <c r="J14" s="87" t="s">
        <v>227</v>
      </c>
      <c r="K14" s="87" t="s">
        <v>228</v>
      </c>
      <c r="L14" s="37" t="s">
        <v>150</v>
      </c>
      <c r="M14" s="37" t="s">
        <v>168</v>
      </c>
      <c r="N14" s="37"/>
      <c r="O14" s="35">
        <f>O15+O16+O17+O18</f>
        <v>8</v>
      </c>
      <c r="P14" s="35">
        <f>P15+P16+P17+P18</f>
        <v>142.6</v>
      </c>
      <c r="Q14" s="35">
        <f>Q15+Q16+Q17+Q18</f>
        <v>142.6</v>
      </c>
      <c r="R14" s="35">
        <f>R15+R16+R17+R18</f>
        <v>142.6</v>
      </c>
      <c r="S14" s="35">
        <f>S15+S16+S17+S18</f>
        <v>0</v>
      </c>
      <c r="T14" s="88">
        <f>Q14*34410</f>
        <v>4906866</v>
      </c>
      <c r="U14" s="88">
        <v>2106047.11</v>
      </c>
      <c r="V14" s="88">
        <v>2555475.59</v>
      </c>
      <c r="W14" s="88">
        <f>T14*5%</f>
        <v>245343.30000000002</v>
      </c>
      <c r="X14" s="38"/>
    </row>
    <row r="15" spans="1:29">
      <c r="A15" s="6"/>
      <c r="B15" s="6"/>
      <c r="C15" s="6"/>
      <c r="D15" s="6"/>
      <c r="E15" s="70"/>
      <c r="F15" s="6"/>
      <c r="G15" s="6"/>
      <c r="H15" s="6"/>
      <c r="I15" s="6"/>
      <c r="J15" s="6"/>
      <c r="K15" s="6"/>
      <c r="L15" s="6"/>
      <c r="M15" s="14" t="s">
        <v>164</v>
      </c>
      <c r="N15" s="7">
        <v>1</v>
      </c>
      <c r="O15" s="6">
        <v>1</v>
      </c>
      <c r="P15" s="25">
        <v>30</v>
      </c>
      <c r="Q15" s="25">
        <v>30</v>
      </c>
      <c r="R15" s="25">
        <v>30</v>
      </c>
      <c r="S15" s="6"/>
      <c r="T15" s="51"/>
      <c r="U15" s="51"/>
      <c r="V15" s="51"/>
      <c r="W15" s="51"/>
      <c r="X15" s="20">
        <v>1</v>
      </c>
    </row>
    <row r="16" spans="1:29" ht="47.25" customHeight="1">
      <c r="A16" s="6"/>
      <c r="B16" s="6"/>
      <c r="C16" s="6"/>
      <c r="D16" s="6"/>
      <c r="E16" s="70"/>
      <c r="F16" s="6"/>
      <c r="G16" s="6"/>
      <c r="H16" s="6"/>
      <c r="I16" s="6"/>
      <c r="J16" s="6"/>
      <c r="K16" s="6"/>
      <c r="L16" s="6"/>
      <c r="M16" s="14" t="s">
        <v>165</v>
      </c>
      <c r="N16" s="7">
        <v>2</v>
      </c>
      <c r="O16" s="6">
        <v>3</v>
      </c>
      <c r="P16" s="25">
        <v>32.4</v>
      </c>
      <c r="Q16" s="25">
        <v>32.4</v>
      </c>
      <c r="R16" s="25">
        <v>32.4</v>
      </c>
      <c r="S16" s="6"/>
      <c r="T16" s="51"/>
      <c r="U16" s="51"/>
      <c r="V16" s="51"/>
      <c r="W16" s="51"/>
      <c r="X16" s="20">
        <v>1</v>
      </c>
    </row>
    <row r="17" spans="1:26" ht="40.5" customHeight="1">
      <c r="A17" s="6"/>
      <c r="B17" s="6"/>
      <c r="C17" s="6"/>
      <c r="D17" s="6"/>
      <c r="E17" s="70"/>
      <c r="F17" s="6"/>
      <c r="G17" s="6"/>
      <c r="H17" s="6"/>
      <c r="I17" s="6"/>
      <c r="J17" s="6"/>
      <c r="K17" s="6"/>
      <c r="L17" s="6"/>
      <c r="M17" s="14" t="s">
        <v>166</v>
      </c>
      <c r="N17" s="7">
        <v>3</v>
      </c>
      <c r="O17" s="6">
        <v>3</v>
      </c>
      <c r="P17" s="25">
        <v>44.1</v>
      </c>
      <c r="Q17" s="25">
        <v>44.1</v>
      </c>
      <c r="R17" s="25">
        <v>44.1</v>
      </c>
      <c r="S17" s="6"/>
      <c r="T17" s="51"/>
      <c r="U17" s="51"/>
      <c r="V17" s="51"/>
      <c r="W17" s="51"/>
      <c r="X17" s="20">
        <v>2</v>
      </c>
    </row>
    <row r="18" spans="1:26">
      <c r="A18" s="6"/>
      <c r="B18" s="6"/>
      <c r="C18" s="6"/>
      <c r="D18" s="6"/>
      <c r="E18" s="70"/>
      <c r="F18" s="6"/>
      <c r="G18" s="6"/>
      <c r="H18" s="6"/>
      <c r="I18" s="6"/>
      <c r="J18" s="6"/>
      <c r="K18" s="6"/>
      <c r="L18" s="6"/>
      <c r="M18" s="14" t="s">
        <v>230</v>
      </c>
      <c r="N18" s="6">
        <v>4</v>
      </c>
      <c r="O18" s="6">
        <v>1</v>
      </c>
      <c r="P18" s="25">
        <v>36.1</v>
      </c>
      <c r="Q18" s="25">
        <v>36.1</v>
      </c>
      <c r="R18" s="25">
        <v>36.1</v>
      </c>
      <c r="S18" s="6"/>
      <c r="T18" s="51"/>
      <c r="U18" s="51"/>
      <c r="V18" s="51"/>
      <c r="W18" s="51"/>
      <c r="X18" s="20">
        <v>2</v>
      </c>
    </row>
    <row r="19" spans="1:26" s="17" customFormat="1">
      <c r="E19" s="73"/>
      <c r="T19" s="89"/>
      <c r="U19" s="89"/>
      <c r="V19" s="89"/>
      <c r="W19" s="89"/>
      <c r="X19" s="90"/>
    </row>
    <row r="20" spans="1:26" s="39" customFormat="1" ht="47.25">
      <c r="A20" s="35">
        <v>1</v>
      </c>
      <c r="B20" s="36" t="s">
        <v>130</v>
      </c>
      <c r="C20" s="37" t="s">
        <v>57</v>
      </c>
      <c r="D20" s="37">
        <v>75</v>
      </c>
      <c r="E20" s="74" t="s">
        <v>99</v>
      </c>
      <c r="F20" s="37">
        <v>2</v>
      </c>
      <c r="G20" s="37">
        <v>2</v>
      </c>
      <c r="H20" s="35">
        <v>1964</v>
      </c>
      <c r="I20" s="37" t="s">
        <v>58</v>
      </c>
      <c r="J20" s="87" t="s">
        <v>227</v>
      </c>
      <c r="K20" s="87" t="s">
        <v>228</v>
      </c>
      <c r="L20" s="37" t="s">
        <v>152</v>
      </c>
      <c r="M20" s="37" t="s">
        <v>169</v>
      </c>
      <c r="N20" s="37"/>
      <c r="O20" s="35">
        <f>O21+O22+O23+O24+O25+O26+O27+O28+O29+O30+O31+O32</f>
        <v>20</v>
      </c>
      <c r="P20" s="35">
        <f>P21+P22+P23+P24+P25+P26+P27+P28+P29+P30+P31+P32</f>
        <v>324.60000000000002</v>
      </c>
      <c r="Q20" s="35">
        <f>Q21+Q22+Q23+Q24+Q25+Q26+Q27+Q28+Q29+Q30+Q31+Q32</f>
        <v>238.3</v>
      </c>
      <c r="R20" s="35">
        <f>R21+R22+R23+R24+R25+R26+R27+R28+R29+R30+R31+R32</f>
        <v>217.70000000000002</v>
      </c>
      <c r="S20" s="35">
        <f>S21+S22+S23+S24+S25+S26+S27+S28+S29+S30+S31+S32</f>
        <v>106.9</v>
      </c>
      <c r="T20" s="88">
        <f>Q20*34410</f>
        <v>8199903</v>
      </c>
      <c r="U20" s="88">
        <v>3519432.17</v>
      </c>
      <c r="V20" s="88">
        <v>4270475.68</v>
      </c>
      <c r="W20" s="88">
        <f>T20*5%</f>
        <v>409995.15</v>
      </c>
      <c r="X20" s="38"/>
    </row>
    <row r="21" spans="1:26" s="24" customFormat="1" ht="45">
      <c r="A21" s="25"/>
      <c r="B21" s="25"/>
      <c r="C21" s="25"/>
      <c r="D21" s="25"/>
      <c r="E21" s="75"/>
      <c r="F21" s="25"/>
      <c r="G21" s="25"/>
      <c r="H21" s="25"/>
      <c r="I21" s="25"/>
      <c r="J21" s="25"/>
      <c r="K21" s="25"/>
      <c r="L21" s="25"/>
      <c r="M21" s="14" t="s">
        <v>3</v>
      </c>
      <c r="N21" s="14">
        <v>1</v>
      </c>
      <c r="O21" s="25">
        <v>4</v>
      </c>
      <c r="P21" s="25">
        <v>20</v>
      </c>
      <c r="Q21" s="25">
        <v>20</v>
      </c>
      <c r="R21" s="25">
        <v>20</v>
      </c>
      <c r="S21" s="25"/>
      <c r="T21" s="51"/>
      <c r="U21" s="51"/>
      <c r="V21" s="51"/>
      <c r="W21" s="51"/>
      <c r="X21" s="20">
        <v>1</v>
      </c>
      <c r="Z21" s="44"/>
    </row>
    <row r="22" spans="1:26" s="24" customFormat="1" ht="22.5">
      <c r="A22" s="25"/>
      <c r="B22" s="25"/>
      <c r="C22" s="25"/>
      <c r="D22" s="25"/>
      <c r="E22" s="75"/>
      <c r="F22" s="25"/>
      <c r="G22" s="25"/>
      <c r="H22" s="25"/>
      <c r="I22" s="25"/>
      <c r="J22" s="25"/>
      <c r="K22" s="25"/>
      <c r="L22" s="25"/>
      <c r="M22" s="14" t="s">
        <v>139</v>
      </c>
      <c r="N22" s="14">
        <v>2</v>
      </c>
      <c r="O22" s="25">
        <v>2</v>
      </c>
      <c r="P22" s="25">
        <v>36.299999999999997</v>
      </c>
      <c r="Q22" s="25">
        <v>36.299999999999997</v>
      </c>
      <c r="R22" s="25">
        <v>36.299999999999997</v>
      </c>
      <c r="S22" s="25"/>
      <c r="T22" s="51"/>
      <c r="U22" s="51"/>
      <c r="V22" s="51"/>
      <c r="W22" s="51"/>
      <c r="X22" s="20">
        <v>2</v>
      </c>
    </row>
    <row r="23" spans="1:26" s="24" customFormat="1">
      <c r="A23" s="25"/>
      <c r="B23" s="25"/>
      <c r="C23" s="25"/>
      <c r="D23" s="25"/>
      <c r="E23" s="75"/>
      <c r="F23" s="25"/>
      <c r="G23" s="25"/>
      <c r="H23" s="25"/>
      <c r="I23" s="25"/>
      <c r="J23" s="25"/>
      <c r="K23" s="25"/>
      <c r="L23" s="25"/>
      <c r="M23" s="25" t="s">
        <v>22</v>
      </c>
      <c r="N23" s="14">
        <v>3</v>
      </c>
      <c r="O23" s="25">
        <v>0</v>
      </c>
      <c r="P23" s="25">
        <v>24.5</v>
      </c>
      <c r="Q23" s="25"/>
      <c r="R23" s="25">
        <v>24.5</v>
      </c>
      <c r="S23" s="25"/>
      <c r="T23" s="51"/>
      <c r="U23" s="51"/>
      <c r="V23" s="51"/>
      <c r="W23" s="51"/>
      <c r="X23" s="20">
        <v>1</v>
      </c>
    </row>
    <row r="24" spans="1:26" s="24" customFormat="1" ht="33.75">
      <c r="A24" s="25"/>
      <c r="B24" s="25"/>
      <c r="C24" s="25"/>
      <c r="D24" s="25"/>
      <c r="E24" s="75"/>
      <c r="F24" s="25"/>
      <c r="G24" s="25"/>
      <c r="H24" s="25"/>
      <c r="I24" s="25"/>
      <c r="J24" s="25"/>
      <c r="K24" s="25"/>
      <c r="L24" s="25"/>
      <c r="M24" s="14" t="s">
        <v>136</v>
      </c>
      <c r="N24" s="14">
        <v>4</v>
      </c>
      <c r="O24" s="25">
        <v>3</v>
      </c>
      <c r="P24" s="25">
        <v>18.8</v>
      </c>
      <c r="Q24" s="25">
        <v>18.8</v>
      </c>
      <c r="R24" s="25">
        <v>18.8</v>
      </c>
      <c r="S24" s="25"/>
      <c r="T24" s="51"/>
      <c r="U24" s="51"/>
      <c r="V24" s="51"/>
      <c r="W24" s="51"/>
      <c r="X24" s="20">
        <v>1</v>
      </c>
    </row>
    <row r="25" spans="1:26" s="24" customFormat="1">
      <c r="A25" s="25"/>
      <c r="B25" s="25"/>
      <c r="C25" s="42"/>
      <c r="D25" s="42"/>
      <c r="E25" s="85"/>
      <c r="F25" s="42"/>
      <c r="G25" s="42"/>
      <c r="H25" s="25"/>
      <c r="I25" s="25"/>
      <c r="J25" s="25"/>
      <c r="K25" s="25"/>
      <c r="L25" s="25"/>
      <c r="M25" s="25" t="s">
        <v>22</v>
      </c>
      <c r="N25" s="14">
        <v>5</v>
      </c>
      <c r="O25" s="25">
        <v>0</v>
      </c>
      <c r="P25" s="25">
        <v>36.200000000000003</v>
      </c>
      <c r="Q25" s="25"/>
      <c r="R25" s="25">
        <v>36.200000000000003</v>
      </c>
      <c r="S25" s="25"/>
      <c r="T25" s="51"/>
      <c r="U25" s="51"/>
      <c r="V25" s="51"/>
      <c r="W25" s="51"/>
      <c r="X25" s="20">
        <v>2</v>
      </c>
    </row>
    <row r="26" spans="1:26" s="24" customFormat="1">
      <c r="A26" s="25"/>
      <c r="B26" s="25"/>
      <c r="C26" s="25"/>
      <c r="D26" s="25"/>
      <c r="E26" s="75"/>
      <c r="F26" s="25"/>
      <c r="G26" s="25"/>
      <c r="H26" s="25"/>
      <c r="I26" s="25"/>
      <c r="J26" s="25"/>
      <c r="K26" s="25"/>
      <c r="L26" s="25"/>
      <c r="M26" s="25" t="s">
        <v>22</v>
      </c>
      <c r="N26" s="14">
        <v>6</v>
      </c>
      <c r="O26" s="25">
        <v>0</v>
      </c>
      <c r="P26" s="25">
        <v>25.6</v>
      </c>
      <c r="Q26" s="25"/>
      <c r="R26" s="25">
        <v>25.6</v>
      </c>
      <c r="S26" s="25"/>
      <c r="T26" s="51"/>
      <c r="U26" s="51"/>
      <c r="V26" s="51"/>
      <c r="W26" s="51"/>
      <c r="X26" s="20">
        <v>1</v>
      </c>
    </row>
    <row r="27" spans="1:26" s="24" customFormat="1">
      <c r="A27" s="25"/>
      <c r="B27" s="25"/>
      <c r="C27" s="25"/>
      <c r="D27" s="25"/>
      <c r="E27" s="75"/>
      <c r="F27" s="25"/>
      <c r="G27" s="25"/>
      <c r="H27" s="25"/>
      <c r="I27" s="25"/>
      <c r="J27" s="25"/>
      <c r="K27" s="25"/>
      <c r="L27" s="25"/>
      <c r="M27" s="14" t="s">
        <v>1</v>
      </c>
      <c r="N27" s="14">
        <v>7</v>
      </c>
      <c r="O27" s="25">
        <v>1</v>
      </c>
      <c r="P27" s="25">
        <v>26.2</v>
      </c>
      <c r="Q27" s="25">
        <v>26.2</v>
      </c>
      <c r="R27" s="25"/>
      <c r="S27" s="25">
        <v>26.2</v>
      </c>
      <c r="T27" s="51"/>
      <c r="U27" s="51"/>
      <c r="V27" s="51"/>
      <c r="W27" s="51"/>
      <c r="X27" s="20">
        <v>1</v>
      </c>
    </row>
    <row r="28" spans="1:26" s="24" customFormat="1">
      <c r="A28" s="25"/>
      <c r="B28" s="25"/>
      <c r="C28" s="25"/>
      <c r="D28" s="25"/>
      <c r="E28" s="75"/>
      <c r="F28" s="25"/>
      <c r="G28" s="25"/>
      <c r="H28" s="25"/>
      <c r="I28" s="25"/>
      <c r="J28" s="25"/>
      <c r="K28" s="25"/>
      <c r="L28" s="25"/>
      <c r="M28" s="32" t="s">
        <v>140</v>
      </c>
      <c r="N28" s="32">
        <v>8</v>
      </c>
      <c r="O28" s="29">
        <v>1</v>
      </c>
      <c r="P28" s="29">
        <v>35.700000000000003</v>
      </c>
      <c r="Q28" s="25">
        <v>35.700000000000003</v>
      </c>
      <c r="R28" s="25"/>
      <c r="S28" s="25">
        <v>35.700000000000003</v>
      </c>
      <c r="T28" s="51"/>
      <c r="U28" s="51"/>
      <c r="V28" s="51"/>
      <c r="W28" s="51"/>
      <c r="X28" s="20">
        <v>1</v>
      </c>
    </row>
    <row r="29" spans="1:26" s="24" customFormat="1" ht="22.5">
      <c r="A29" s="25"/>
      <c r="B29" s="25"/>
      <c r="C29" s="25" t="s">
        <v>214</v>
      </c>
      <c r="D29" s="25"/>
      <c r="E29" s="75"/>
      <c r="F29" s="25"/>
      <c r="G29" s="25"/>
      <c r="H29" s="25"/>
      <c r="I29" s="25"/>
      <c r="J29" s="25"/>
      <c r="K29" s="25"/>
      <c r="L29" s="25"/>
      <c r="M29" s="14" t="s">
        <v>137</v>
      </c>
      <c r="N29" s="14">
        <v>9</v>
      </c>
      <c r="O29" s="25">
        <v>2</v>
      </c>
      <c r="P29" s="25">
        <v>18.8</v>
      </c>
      <c r="Q29" s="25">
        <v>18.8</v>
      </c>
      <c r="R29" s="25"/>
      <c r="S29" s="25">
        <v>18.8</v>
      </c>
      <c r="T29" s="51"/>
      <c r="U29" s="51"/>
      <c r="V29" s="51"/>
      <c r="W29" s="51"/>
      <c r="X29" s="20">
        <v>1</v>
      </c>
    </row>
    <row r="30" spans="1:26" s="24" customFormat="1">
      <c r="A30" s="25"/>
      <c r="B30" s="25"/>
      <c r="C30" s="25"/>
      <c r="D30" s="25"/>
      <c r="E30" s="75"/>
      <c r="F30" s="25"/>
      <c r="G30" s="25"/>
      <c r="H30" s="25"/>
      <c r="I30" s="25"/>
      <c r="J30" s="25"/>
      <c r="K30" s="25"/>
      <c r="L30" s="25"/>
      <c r="M30" s="25" t="s">
        <v>119</v>
      </c>
      <c r="N30" s="14">
        <v>10</v>
      </c>
      <c r="O30" s="25">
        <v>1</v>
      </c>
      <c r="P30" s="25">
        <v>26.2</v>
      </c>
      <c r="Q30" s="25">
        <v>26.2</v>
      </c>
      <c r="R30" s="25"/>
      <c r="S30" s="25">
        <v>26.2</v>
      </c>
      <c r="T30" s="51"/>
      <c r="U30" s="51"/>
      <c r="V30" s="51"/>
      <c r="W30" s="51"/>
      <c r="X30" s="20">
        <v>1</v>
      </c>
    </row>
    <row r="31" spans="1:26" ht="45">
      <c r="A31" s="6"/>
      <c r="B31" s="6"/>
      <c r="C31" s="6"/>
      <c r="D31" s="6"/>
      <c r="E31" s="70"/>
      <c r="F31" s="6"/>
      <c r="G31" s="6"/>
      <c r="H31" s="6"/>
      <c r="I31" s="6"/>
      <c r="J31" s="6"/>
      <c r="K31" s="6"/>
      <c r="L31" s="6"/>
      <c r="M31" s="7" t="s">
        <v>4</v>
      </c>
      <c r="N31" s="14">
        <v>11</v>
      </c>
      <c r="O31" s="6">
        <v>4</v>
      </c>
      <c r="P31" s="6">
        <v>36.5</v>
      </c>
      <c r="Q31" s="6">
        <v>36.5</v>
      </c>
      <c r="R31" s="6">
        <v>36.5</v>
      </c>
      <c r="S31" s="6"/>
      <c r="T31" s="51"/>
      <c r="U31" s="51"/>
      <c r="V31" s="51"/>
      <c r="W31" s="51"/>
      <c r="X31" s="20">
        <v>2</v>
      </c>
    </row>
    <row r="32" spans="1:26" ht="22.5">
      <c r="A32" s="6"/>
      <c r="B32" s="6"/>
      <c r="C32" s="6"/>
      <c r="D32" s="6"/>
      <c r="E32" s="70"/>
      <c r="F32" s="6"/>
      <c r="G32" s="6"/>
      <c r="H32" s="6"/>
      <c r="I32" s="6"/>
      <c r="J32" s="6"/>
      <c r="K32" s="6"/>
      <c r="L32" s="6"/>
      <c r="M32" s="7" t="s">
        <v>120</v>
      </c>
      <c r="N32" s="14">
        <v>12</v>
      </c>
      <c r="O32" s="6">
        <v>2</v>
      </c>
      <c r="P32" s="6">
        <v>19.8</v>
      </c>
      <c r="Q32" s="6">
        <v>19.8</v>
      </c>
      <c r="R32" s="6">
        <v>19.8</v>
      </c>
      <c r="S32" s="6"/>
      <c r="T32" s="51"/>
      <c r="U32" s="51"/>
      <c r="V32" s="51"/>
      <c r="W32" s="51"/>
      <c r="X32" s="20">
        <v>1</v>
      </c>
    </row>
    <row r="33" spans="1:24" s="39" customFormat="1" ht="47.25">
      <c r="A33" s="35">
        <v>2</v>
      </c>
      <c r="B33" s="36" t="s">
        <v>130</v>
      </c>
      <c r="C33" s="37" t="s">
        <v>121</v>
      </c>
      <c r="D33" s="37">
        <v>62</v>
      </c>
      <c r="E33" s="74" t="s">
        <v>99</v>
      </c>
      <c r="F33" s="37">
        <v>1</v>
      </c>
      <c r="G33" s="37">
        <v>4</v>
      </c>
      <c r="H33" s="35">
        <v>1942</v>
      </c>
      <c r="I33" s="37" t="s">
        <v>122</v>
      </c>
      <c r="J33" s="87" t="s">
        <v>227</v>
      </c>
      <c r="K33" s="87" t="s">
        <v>228</v>
      </c>
      <c r="L33" s="37" t="s">
        <v>152</v>
      </c>
      <c r="M33" s="37" t="s">
        <v>170</v>
      </c>
      <c r="N33" s="37"/>
      <c r="O33" s="35">
        <f>O34+O35+O36+O37</f>
        <v>8</v>
      </c>
      <c r="P33" s="35">
        <f>P34+P35+P36+P37</f>
        <v>183.1</v>
      </c>
      <c r="Q33" s="35">
        <f>Q34+Q35+Q36+Q37</f>
        <v>183.1</v>
      </c>
      <c r="R33" s="35">
        <f>R34+R35+R36+R37</f>
        <v>0</v>
      </c>
      <c r="S33" s="35">
        <f>S34+S35+S36+S37</f>
        <v>183.1</v>
      </c>
      <c r="T33" s="88">
        <f>Q33*34410</f>
        <v>6300471</v>
      </c>
      <c r="U33" s="88">
        <v>2704188.12</v>
      </c>
      <c r="V33" s="88">
        <v>3281259.33</v>
      </c>
      <c r="W33" s="88">
        <f>T33*5%</f>
        <v>315023.55000000005</v>
      </c>
      <c r="X33" s="38"/>
    </row>
    <row r="34" spans="1:24" ht="22.5">
      <c r="A34" s="6"/>
      <c r="B34" s="6"/>
      <c r="C34" s="6"/>
      <c r="D34" s="6"/>
      <c r="E34" s="70"/>
      <c r="F34" s="6"/>
      <c r="G34" s="6"/>
      <c r="H34" s="6"/>
      <c r="I34" s="6"/>
      <c r="J34" s="6"/>
      <c r="K34" s="6"/>
      <c r="L34" s="6"/>
      <c r="M34" s="32" t="s">
        <v>141</v>
      </c>
      <c r="N34" s="32">
        <v>1</v>
      </c>
      <c r="O34" s="29">
        <v>2</v>
      </c>
      <c r="P34" s="29">
        <v>46.1</v>
      </c>
      <c r="Q34" s="25">
        <v>46.1</v>
      </c>
      <c r="R34" s="25"/>
      <c r="S34" s="25">
        <v>46.1</v>
      </c>
      <c r="T34" s="51"/>
      <c r="U34" s="51"/>
      <c r="V34" s="51"/>
      <c r="W34" s="51"/>
      <c r="X34" s="20">
        <v>1</v>
      </c>
    </row>
    <row r="35" spans="1:24" ht="33.75">
      <c r="A35" s="6"/>
      <c r="B35" s="6"/>
      <c r="C35" s="6"/>
      <c r="D35" s="6"/>
      <c r="E35" s="70"/>
      <c r="F35" s="6"/>
      <c r="G35" s="6"/>
      <c r="H35" s="6"/>
      <c r="I35" s="6"/>
      <c r="J35" s="6"/>
      <c r="K35" s="6"/>
      <c r="L35" s="6"/>
      <c r="M35" s="7" t="s">
        <v>123</v>
      </c>
      <c r="N35" s="7">
        <v>2</v>
      </c>
      <c r="O35" s="6">
        <v>3</v>
      </c>
      <c r="P35" s="6">
        <v>48.5</v>
      </c>
      <c r="Q35" s="6">
        <v>48.5</v>
      </c>
      <c r="R35" s="6"/>
      <c r="S35" s="6">
        <v>48.5</v>
      </c>
      <c r="T35" s="51"/>
      <c r="U35" s="51"/>
      <c r="V35" s="51"/>
      <c r="W35" s="51"/>
      <c r="X35" s="20">
        <v>1</v>
      </c>
    </row>
    <row r="36" spans="1:24" ht="22.5">
      <c r="A36" s="6"/>
      <c r="B36" s="6"/>
      <c r="C36" s="6"/>
      <c r="D36" s="6"/>
      <c r="E36" s="70"/>
      <c r="F36" s="6"/>
      <c r="G36" s="6"/>
      <c r="H36" s="6"/>
      <c r="I36" s="6"/>
      <c r="J36" s="6"/>
      <c r="K36" s="6"/>
      <c r="L36" s="6"/>
      <c r="M36" s="7" t="s">
        <v>124</v>
      </c>
      <c r="N36" s="14">
        <v>3</v>
      </c>
      <c r="O36" s="6">
        <v>2</v>
      </c>
      <c r="P36" s="6">
        <v>44.9</v>
      </c>
      <c r="Q36" s="6">
        <v>44.9</v>
      </c>
      <c r="R36" s="6"/>
      <c r="S36" s="6">
        <v>44.9</v>
      </c>
      <c r="T36" s="51"/>
      <c r="U36" s="51"/>
      <c r="V36" s="51"/>
      <c r="W36" s="51"/>
      <c r="X36" s="20">
        <v>1</v>
      </c>
    </row>
    <row r="37" spans="1:24" ht="15.75" customHeight="1">
      <c r="A37" s="6"/>
      <c r="B37" s="6"/>
      <c r="C37" s="6"/>
      <c r="D37" s="6"/>
      <c r="E37" s="70"/>
      <c r="F37" s="6"/>
      <c r="G37" s="6"/>
      <c r="H37" s="6"/>
      <c r="I37" s="6"/>
      <c r="J37" s="6"/>
      <c r="K37" s="6"/>
      <c r="L37" s="6"/>
      <c r="M37" s="32" t="s">
        <v>229</v>
      </c>
      <c r="N37" s="32">
        <v>4</v>
      </c>
      <c r="O37" s="29">
        <v>1</v>
      </c>
      <c r="P37" s="29">
        <v>43.6</v>
      </c>
      <c r="Q37" s="6">
        <v>43.6</v>
      </c>
      <c r="R37" s="6"/>
      <c r="S37" s="6">
        <v>43.6</v>
      </c>
      <c r="T37" s="51"/>
      <c r="U37" s="51"/>
      <c r="V37" s="51"/>
      <c r="W37" s="51"/>
      <c r="X37" s="20">
        <v>1</v>
      </c>
    </row>
    <row r="38" spans="1:24" s="39" customFormat="1" ht="47.25">
      <c r="A38" s="35">
        <v>3</v>
      </c>
      <c r="B38" s="36" t="s">
        <v>130</v>
      </c>
      <c r="C38" s="37" t="s">
        <v>125</v>
      </c>
      <c r="D38" s="37">
        <v>72</v>
      </c>
      <c r="E38" s="74" t="s">
        <v>45</v>
      </c>
      <c r="F38" s="37">
        <v>2</v>
      </c>
      <c r="G38" s="37">
        <v>1</v>
      </c>
      <c r="H38" s="35">
        <v>1958</v>
      </c>
      <c r="I38" s="37" t="s">
        <v>47</v>
      </c>
      <c r="J38" s="87" t="s">
        <v>227</v>
      </c>
      <c r="K38" s="87" t="s">
        <v>228</v>
      </c>
      <c r="L38" s="37" t="s">
        <v>152</v>
      </c>
      <c r="M38" s="37" t="s">
        <v>171</v>
      </c>
      <c r="N38" s="37"/>
      <c r="O38" s="35">
        <f>O39+O40+O41+O42+O43+O44+O45+O46</f>
        <v>22</v>
      </c>
      <c r="P38" s="35">
        <f>P39+P40+P41+P42+P43+P44+P45+P46</f>
        <v>451.4</v>
      </c>
      <c r="Q38" s="35">
        <f>Q39+Q40+Q41+Q42+Q43+Q44+Q45+Q46</f>
        <v>353.3</v>
      </c>
      <c r="R38" s="35">
        <f>R39+R40+R41+R42+R43+R44+R45+R46</f>
        <v>242.39999999999998</v>
      </c>
      <c r="S38" s="35">
        <f>S39+S40+S41+S42+S43+S44+S45+S46</f>
        <v>209</v>
      </c>
      <c r="T38" s="88">
        <f>Q38*34410</f>
        <v>12157053</v>
      </c>
      <c r="U38" s="88">
        <v>5217857.26</v>
      </c>
      <c r="V38" s="88">
        <v>6331343.0899999999</v>
      </c>
      <c r="W38" s="88">
        <f>T38*5%</f>
        <v>607852.65</v>
      </c>
      <c r="X38" s="38"/>
    </row>
    <row r="39" spans="1:24">
      <c r="A39" s="6"/>
      <c r="B39" s="6"/>
      <c r="C39" s="6"/>
      <c r="D39" s="6"/>
      <c r="E39" s="70"/>
      <c r="F39" s="6"/>
      <c r="G39" s="6"/>
      <c r="H39" s="6"/>
      <c r="I39" s="6"/>
      <c r="J39" s="6"/>
      <c r="K39" s="6"/>
      <c r="L39" s="6"/>
      <c r="M39" s="7" t="s">
        <v>5</v>
      </c>
      <c r="N39" s="7">
        <v>1</v>
      </c>
      <c r="O39" s="6">
        <v>1</v>
      </c>
      <c r="P39" s="6">
        <v>51.6</v>
      </c>
      <c r="Q39" s="6">
        <v>51.6</v>
      </c>
      <c r="R39" s="6"/>
      <c r="S39" s="6">
        <v>51.6</v>
      </c>
      <c r="T39" s="51"/>
      <c r="U39" s="51"/>
      <c r="V39" s="51"/>
      <c r="W39" s="51"/>
      <c r="X39" s="20">
        <v>2</v>
      </c>
    </row>
    <row r="40" spans="1:24" ht="78.75">
      <c r="A40" s="6"/>
      <c r="B40" s="6"/>
      <c r="C40" s="6"/>
      <c r="D40" s="6"/>
      <c r="E40" s="70"/>
      <c r="F40" s="6"/>
      <c r="G40" s="6"/>
      <c r="H40" s="6"/>
      <c r="I40" s="6"/>
      <c r="J40" s="6"/>
      <c r="K40" s="6"/>
      <c r="L40" s="6"/>
      <c r="M40" s="7" t="s">
        <v>144</v>
      </c>
      <c r="N40" s="7">
        <v>2</v>
      </c>
      <c r="O40" s="6">
        <v>10</v>
      </c>
      <c r="P40" s="6">
        <v>69.8</v>
      </c>
      <c r="Q40" s="6">
        <v>69.8</v>
      </c>
      <c r="R40" s="6">
        <v>69.8</v>
      </c>
      <c r="S40" s="6"/>
      <c r="T40" s="51"/>
      <c r="U40" s="51"/>
      <c r="V40" s="51"/>
      <c r="W40" s="51"/>
      <c r="X40" s="20">
        <v>3</v>
      </c>
    </row>
    <row r="41" spans="1:24">
      <c r="A41" s="6"/>
      <c r="B41" s="6"/>
      <c r="C41" s="6"/>
      <c r="D41" s="6"/>
      <c r="E41" s="70"/>
      <c r="F41" s="6"/>
      <c r="G41" s="6"/>
      <c r="H41" s="6"/>
      <c r="I41" s="6"/>
      <c r="J41" s="6"/>
      <c r="K41" s="6"/>
      <c r="L41" s="6"/>
      <c r="M41" s="6" t="s">
        <v>6</v>
      </c>
      <c r="N41" s="14">
        <v>3</v>
      </c>
      <c r="O41" s="6">
        <v>1</v>
      </c>
      <c r="P41" s="6">
        <v>53</v>
      </c>
      <c r="Q41" s="6">
        <v>53</v>
      </c>
      <c r="R41" s="6"/>
      <c r="S41" s="6">
        <v>53</v>
      </c>
      <c r="T41" s="51"/>
      <c r="U41" s="51"/>
      <c r="V41" s="51"/>
      <c r="W41" s="51"/>
      <c r="X41" s="20">
        <v>2</v>
      </c>
    </row>
    <row r="42" spans="1:24">
      <c r="A42" s="6"/>
      <c r="B42" s="6"/>
      <c r="C42" s="6"/>
      <c r="D42" s="6"/>
      <c r="E42" s="70"/>
      <c r="F42" s="6"/>
      <c r="G42" s="6"/>
      <c r="H42" s="6"/>
      <c r="I42" s="6"/>
      <c r="J42" s="6"/>
      <c r="K42" s="6"/>
      <c r="L42" s="6"/>
      <c r="M42" s="7" t="s">
        <v>22</v>
      </c>
      <c r="N42" s="14">
        <v>4</v>
      </c>
      <c r="O42" s="6">
        <v>0</v>
      </c>
      <c r="P42" s="6">
        <v>48.9</v>
      </c>
      <c r="Q42" s="6"/>
      <c r="R42" s="6">
        <v>48.9</v>
      </c>
      <c r="S42" s="6"/>
      <c r="T42" s="51"/>
      <c r="U42" s="51"/>
      <c r="V42" s="51"/>
      <c r="W42" s="51"/>
      <c r="X42" s="20">
        <v>2</v>
      </c>
    </row>
    <row r="43" spans="1:24" ht="56.25">
      <c r="A43" s="6"/>
      <c r="B43" s="6"/>
      <c r="C43" s="6"/>
      <c r="D43" s="6"/>
      <c r="E43" s="70"/>
      <c r="F43" s="6"/>
      <c r="G43" s="6"/>
      <c r="H43" s="6"/>
      <c r="I43" s="6"/>
      <c r="J43" s="6"/>
      <c r="K43" s="6"/>
      <c r="L43" s="6"/>
      <c r="M43" s="7" t="s">
        <v>224</v>
      </c>
      <c r="N43" s="14">
        <v>5</v>
      </c>
      <c r="O43" s="6">
        <v>5</v>
      </c>
      <c r="P43" s="6">
        <v>50.9</v>
      </c>
      <c r="Q43" s="6">
        <v>50.9</v>
      </c>
      <c r="R43" s="6"/>
      <c r="S43" s="6">
        <v>50.9</v>
      </c>
      <c r="T43" s="51"/>
      <c r="U43" s="51"/>
      <c r="V43" s="51"/>
      <c r="W43" s="51"/>
      <c r="X43" s="20">
        <v>2</v>
      </c>
    </row>
    <row r="44" spans="1:24" ht="33.75">
      <c r="A44" s="6"/>
      <c r="B44" s="6"/>
      <c r="C44" s="6"/>
      <c r="D44" s="6"/>
      <c r="E44" s="70"/>
      <c r="F44" s="6"/>
      <c r="G44" s="6"/>
      <c r="H44" s="6"/>
      <c r="I44" s="6"/>
      <c r="J44" s="6"/>
      <c r="K44" s="6"/>
      <c r="L44" s="6"/>
      <c r="M44" s="7" t="s">
        <v>68</v>
      </c>
      <c r="N44" s="14">
        <v>6</v>
      </c>
      <c r="O44" s="6">
        <v>3</v>
      </c>
      <c r="P44" s="6">
        <v>74.5</v>
      </c>
      <c r="Q44" s="6">
        <v>74.5</v>
      </c>
      <c r="R44" s="6">
        <v>74.5</v>
      </c>
      <c r="S44" s="6"/>
      <c r="T44" s="51"/>
      <c r="U44" s="51"/>
      <c r="V44" s="51"/>
      <c r="W44" s="51"/>
      <c r="X44" s="20">
        <v>4</v>
      </c>
    </row>
    <row r="45" spans="1:24" ht="22.5">
      <c r="A45" s="6"/>
      <c r="B45" s="6"/>
      <c r="C45" s="6"/>
      <c r="D45" s="6"/>
      <c r="E45" s="70"/>
      <c r="F45" s="6"/>
      <c r="G45" s="6"/>
      <c r="H45" s="6"/>
      <c r="I45" s="6"/>
      <c r="J45" s="6"/>
      <c r="K45" s="6"/>
      <c r="L45" s="6"/>
      <c r="M45" s="7" t="s">
        <v>138</v>
      </c>
      <c r="N45" s="14">
        <v>7</v>
      </c>
      <c r="O45" s="6">
        <v>2</v>
      </c>
      <c r="P45" s="6">
        <v>53.5</v>
      </c>
      <c r="Q45" s="6">
        <v>53.5</v>
      </c>
      <c r="R45" s="6"/>
      <c r="S45" s="6">
        <v>53.5</v>
      </c>
      <c r="T45" s="51"/>
      <c r="U45" s="51"/>
      <c r="V45" s="51"/>
      <c r="W45" s="51"/>
      <c r="X45" s="20">
        <v>2</v>
      </c>
    </row>
    <row r="46" spans="1:24">
      <c r="A46" s="6"/>
      <c r="B46" s="6"/>
      <c r="C46" s="6"/>
      <c r="D46" s="6"/>
      <c r="E46" s="70"/>
      <c r="F46" s="6"/>
      <c r="G46" s="6"/>
      <c r="H46" s="6"/>
      <c r="I46" s="6"/>
      <c r="J46" s="6"/>
      <c r="K46" s="6"/>
      <c r="L46" s="6"/>
      <c r="M46" s="6" t="s">
        <v>22</v>
      </c>
      <c r="N46" s="14">
        <v>8</v>
      </c>
      <c r="O46" s="6">
        <v>0</v>
      </c>
      <c r="P46" s="6">
        <v>49.2</v>
      </c>
      <c r="Q46" s="6"/>
      <c r="R46" s="6">
        <v>49.2</v>
      </c>
      <c r="S46" s="6"/>
      <c r="T46" s="51"/>
      <c r="U46" s="51"/>
      <c r="V46" s="51"/>
      <c r="W46" s="51"/>
      <c r="X46" s="20">
        <v>2</v>
      </c>
    </row>
    <row r="47" spans="1:24" s="39" customFormat="1" ht="47.25">
      <c r="A47" s="35">
        <v>4</v>
      </c>
      <c r="B47" s="36" t="s">
        <v>130</v>
      </c>
      <c r="C47" s="37" t="s">
        <v>69</v>
      </c>
      <c r="D47" s="37">
        <v>68</v>
      </c>
      <c r="E47" s="74" t="s">
        <v>99</v>
      </c>
      <c r="F47" s="37">
        <v>1</v>
      </c>
      <c r="G47" s="37">
        <v>2</v>
      </c>
      <c r="H47" s="35">
        <v>1955</v>
      </c>
      <c r="I47" s="37" t="s">
        <v>70</v>
      </c>
      <c r="J47" s="87" t="s">
        <v>227</v>
      </c>
      <c r="K47" s="87" t="s">
        <v>228</v>
      </c>
      <c r="L47" s="37" t="s">
        <v>152</v>
      </c>
      <c r="M47" s="37" t="s">
        <v>172</v>
      </c>
      <c r="N47" s="37"/>
      <c r="O47" s="35">
        <f>O48+O49+O50+O51</f>
        <v>8</v>
      </c>
      <c r="P47" s="35">
        <f>P48+P49+P50+P51</f>
        <v>85.800000000000011</v>
      </c>
      <c r="Q47" s="35">
        <f>Q48+Q49+Q50+Q51</f>
        <v>64.300000000000011</v>
      </c>
      <c r="R47" s="35">
        <f>R48+R49+R50+R51</f>
        <v>43.6</v>
      </c>
      <c r="S47" s="35">
        <f>S48+S49+S50+S51</f>
        <v>42.2</v>
      </c>
      <c r="T47" s="88">
        <f>Q47*34410</f>
        <v>2212563.0000000005</v>
      </c>
      <c r="U47" s="88">
        <v>949641.16</v>
      </c>
      <c r="V47" s="88">
        <v>1152293.69</v>
      </c>
      <c r="W47" s="88">
        <f>T47*5%</f>
        <v>110628.15000000002</v>
      </c>
      <c r="X47" s="38"/>
    </row>
    <row r="48" spans="1:24" ht="22.5">
      <c r="A48" s="6"/>
      <c r="B48" s="6"/>
      <c r="C48" s="6"/>
      <c r="D48" s="6"/>
      <c r="E48" s="70"/>
      <c r="F48" s="6"/>
      <c r="G48" s="6"/>
      <c r="H48" s="6"/>
      <c r="I48" s="6"/>
      <c r="J48" s="6"/>
      <c r="K48" s="6"/>
      <c r="L48" s="6"/>
      <c r="M48" s="32" t="s">
        <v>142</v>
      </c>
      <c r="N48" s="32">
        <v>1</v>
      </c>
      <c r="O48" s="29">
        <v>2</v>
      </c>
      <c r="P48" s="29">
        <v>20.6</v>
      </c>
      <c r="Q48" s="6">
        <v>20.6</v>
      </c>
      <c r="R48" s="6"/>
      <c r="S48" s="6">
        <v>20.6</v>
      </c>
      <c r="T48" s="51"/>
      <c r="U48" s="51"/>
      <c r="V48" s="51"/>
      <c r="W48" s="51"/>
      <c r="X48" s="20">
        <v>1</v>
      </c>
    </row>
    <row r="49" spans="1:24">
      <c r="A49" s="6"/>
      <c r="B49" s="6"/>
      <c r="C49" s="46"/>
      <c r="D49" s="46"/>
      <c r="E49" s="76"/>
      <c r="F49" s="46"/>
      <c r="G49" s="46"/>
      <c r="H49" s="46"/>
      <c r="I49" s="46"/>
      <c r="J49" s="46"/>
      <c r="K49" s="46"/>
      <c r="L49" s="46"/>
      <c r="M49" s="14" t="s">
        <v>22</v>
      </c>
      <c r="N49" s="14">
        <v>2</v>
      </c>
      <c r="O49" s="25">
        <v>0</v>
      </c>
      <c r="P49" s="25">
        <v>21.5</v>
      </c>
      <c r="Q49" s="6"/>
      <c r="R49" s="6">
        <v>21.5</v>
      </c>
      <c r="S49" s="6"/>
      <c r="T49" s="51"/>
      <c r="U49" s="51"/>
      <c r="V49" s="51"/>
      <c r="W49" s="51"/>
      <c r="X49" s="20">
        <v>1</v>
      </c>
    </row>
    <row r="50" spans="1:24" ht="63" customHeight="1">
      <c r="A50" s="6"/>
      <c r="B50" s="6"/>
      <c r="C50" s="6"/>
      <c r="D50" s="6"/>
      <c r="E50" s="70"/>
      <c r="F50" s="6"/>
      <c r="G50" s="6"/>
      <c r="H50" s="6"/>
      <c r="I50" s="6"/>
      <c r="J50" s="6"/>
      <c r="K50" s="6"/>
      <c r="L50" s="6"/>
      <c r="M50" s="7" t="s">
        <v>7</v>
      </c>
      <c r="N50" s="14">
        <v>3</v>
      </c>
      <c r="O50" s="6">
        <v>5</v>
      </c>
      <c r="P50" s="6">
        <v>22.1</v>
      </c>
      <c r="Q50" s="6">
        <v>22.1</v>
      </c>
      <c r="R50" s="6">
        <v>22.1</v>
      </c>
      <c r="S50" s="6"/>
      <c r="T50" s="51"/>
      <c r="U50" s="51"/>
      <c r="V50" s="51"/>
      <c r="W50" s="51"/>
      <c r="X50" s="20">
        <v>1</v>
      </c>
    </row>
    <row r="51" spans="1:24">
      <c r="A51" s="6"/>
      <c r="B51" s="6"/>
      <c r="C51" s="6"/>
      <c r="D51" s="6"/>
      <c r="E51" s="70"/>
      <c r="F51" s="6"/>
      <c r="G51" s="6"/>
      <c r="H51" s="6"/>
      <c r="I51" s="6"/>
      <c r="J51" s="6"/>
      <c r="K51" s="6"/>
      <c r="L51" s="6"/>
      <c r="M51" s="32" t="s">
        <v>143</v>
      </c>
      <c r="N51" s="32">
        <v>4</v>
      </c>
      <c r="O51" s="29">
        <v>1</v>
      </c>
      <c r="P51" s="29">
        <v>21.6</v>
      </c>
      <c r="Q51" s="6">
        <v>21.6</v>
      </c>
      <c r="R51" s="6"/>
      <c r="S51" s="6">
        <v>21.6</v>
      </c>
      <c r="T51" s="51"/>
      <c r="U51" s="51"/>
      <c r="V51" s="51"/>
      <c r="W51" s="51"/>
      <c r="X51" s="20">
        <v>1</v>
      </c>
    </row>
    <row r="52" spans="1:24" s="39" customFormat="1" ht="47.25">
      <c r="A52" s="35">
        <v>5</v>
      </c>
      <c r="B52" s="36" t="s">
        <v>130</v>
      </c>
      <c r="C52" s="37" t="s">
        <v>71</v>
      </c>
      <c r="D52" s="37">
        <v>68</v>
      </c>
      <c r="E52" s="74" t="s">
        <v>99</v>
      </c>
      <c r="F52" s="37">
        <v>1</v>
      </c>
      <c r="G52" s="37">
        <v>2</v>
      </c>
      <c r="H52" s="35">
        <v>1953</v>
      </c>
      <c r="I52" s="37" t="s">
        <v>72</v>
      </c>
      <c r="J52" s="87" t="s">
        <v>227</v>
      </c>
      <c r="K52" s="87" t="s">
        <v>228</v>
      </c>
      <c r="L52" s="37" t="s">
        <v>152</v>
      </c>
      <c r="M52" s="37" t="s">
        <v>173</v>
      </c>
      <c r="N52" s="37"/>
      <c r="O52" s="35">
        <f>O53+O54</f>
        <v>10</v>
      </c>
      <c r="P52" s="35">
        <f>P53+P54</f>
        <v>121</v>
      </c>
      <c r="Q52" s="35">
        <f>Q53+Q54</f>
        <v>121</v>
      </c>
      <c r="R52" s="35">
        <f>R53+R54</f>
        <v>121</v>
      </c>
      <c r="S52" s="35">
        <f>S53+S54</f>
        <v>0</v>
      </c>
      <c r="T52" s="88">
        <f>Q52*34410</f>
        <v>4163610</v>
      </c>
      <c r="U52" s="88">
        <v>1787038.57</v>
      </c>
      <c r="V52" s="88">
        <v>2168390.9300000002</v>
      </c>
      <c r="W52" s="88">
        <f>T52*5%</f>
        <v>208180.5</v>
      </c>
      <c r="X52" s="38"/>
    </row>
    <row r="53" spans="1:24" ht="56.25">
      <c r="A53" s="6"/>
      <c r="B53" s="6"/>
      <c r="C53" s="6"/>
      <c r="D53" s="6"/>
      <c r="E53" s="70"/>
      <c r="F53" s="6"/>
      <c r="G53" s="6"/>
      <c r="H53" s="6"/>
      <c r="I53" s="6"/>
      <c r="J53" s="6"/>
      <c r="K53" s="6"/>
      <c r="L53" s="6"/>
      <c r="M53" s="7" t="s">
        <v>73</v>
      </c>
      <c r="N53" s="7">
        <v>1</v>
      </c>
      <c r="O53" s="6">
        <v>5</v>
      </c>
      <c r="P53" s="6">
        <v>60.2</v>
      </c>
      <c r="Q53" s="6">
        <v>60.2</v>
      </c>
      <c r="R53" s="6">
        <v>60.2</v>
      </c>
      <c r="S53" s="6"/>
      <c r="T53" s="51"/>
      <c r="U53" s="51"/>
      <c r="V53" s="51"/>
      <c r="W53" s="51"/>
      <c r="X53" s="20">
        <v>2</v>
      </c>
    </row>
    <row r="54" spans="1:24" ht="67.5">
      <c r="A54" s="6"/>
      <c r="B54" s="6"/>
      <c r="C54" s="6"/>
      <c r="D54" s="6"/>
      <c r="E54" s="70"/>
      <c r="F54" s="6"/>
      <c r="G54" s="6"/>
      <c r="H54" s="6"/>
      <c r="I54" s="6"/>
      <c r="J54" s="6"/>
      <c r="K54" s="6"/>
      <c r="L54" s="6"/>
      <c r="M54" s="7" t="s">
        <v>8</v>
      </c>
      <c r="N54" s="7">
        <v>2</v>
      </c>
      <c r="O54" s="6">
        <v>5</v>
      </c>
      <c r="P54" s="6">
        <v>60.8</v>
      </c>
      <c r="Q54" s="6">
        <v>60.8</v>
      </c>
      <c r="R54" s="6">
        <v>60.8</v>
      </c>
      <c r="S54" s="6"/>
      <c r="T54" s="51"/>
      <c r="U54" s="51"/>
      <c r="V54" s="51"/>
      <c r="W54" s="51"/>
      <c r="X54" s="20">
        <v>2</v>
      </c>
    </row>
    <row r="55" spans="1:24" s="39" customFormat="1" ht="47.25">
      <c r="A55" s="35">
        <v>6</v>
      </c>
      <c r="B55" s="36" t="s">
        <v>130</v>
      </c>
      <c r="C55" s="37" t="s">
        <v>74</v>
      </c>
      <c r="D55" s="37">
        <v>57</v>
      </c>
      <c r="E55" s="74" t="s">
        <v>99</v>
      </c>
      <c r="F55" s="37">
        <v>1</v>
      </c>
      <c r="G55" s="37">
        <v>1</v>
      </c>
      <c r="H55" s="35">
        <v>1978</v>
      </c>
      <c r="I55" s="37" t="s">
        <v>25</v>
      </c>
      <c r="J55" s="87" t="s">
        <v>227</v>
      </c>
      <c r="K55" s="87" t="s">
        <v>228</v>
      </c>
      <c r="L55" s="37" t="s">
        <v>152</v>
      </c>
      <c r="M55" s="37" t="s">
        <v>174</v>
      </c>
      <c r="N55" s="37"/>
      <c r="O55" s="35">
        <f>O56+O57+O58+O59+O60+O61</f>
        <v>5</v>
      </c>
      <c r="P55" s="35">
        <f>P56+P57+P58+P59+P60+P61</f>
        <v>133.6</v>
      </c>
      <c r="Q55" s="35">
        <f>Q56+Q57+Q58+Q59+Q60+Q61</f>
        <v>58.8</v>
      </c>
      <c r="R55" s="35">
        <f>R56+R57+R58+R59+R60+R61</f>
        <v>133.6</v>
      </c>
      <c r="S55" s="35">
        <f>S56+S57+S58+S59+S60+S61</f>
        <v>0</v>
      </c>
      <c r="T55" s="88">
        <f>Q55*34410</f>
        <v>2023308</v>
      </c>
      <c r="U55" s="88">
        <v>868412.13</v>
      </c>
      <c r="V55" s="88">
        <v>1053730.47</v>
      </c>
      <c r="W55" s="88">
        <f>T55*5%</f>
        <v>101165.40000000001</v>
      </c>
      <c r="X55" s="38"/>
    </row>
    <row r="56" spans="1:24">
      <c r="A56" s="6"/>
      <c r="B56" s="6"/>
      <c r="C56" s="6"/>
      <c r="D56" s="6"/>
      <c r="E56" s="70"/>
      <c r="F56" s="6"/>
      <c r="G56" s="6"/>
      <c r="H56" s="6"/>
      <c r="I56" s="6"/>
      <c r="J56" s="6"/>
      <c r="K56" s="6"/>
      <c r="L56" s="6"/>
      <c r="M56" s="7" t="s">
        <v>22</v>
      </c>
      <c r="N56" s="7">
        <v>1</v>
      </c>
      <c r="O56" s="6">
        <v>0</v>
      </c>
      <c r="P56" s="6">
        <v>25</v>
      </c>
      <c r="Q56" s="6"/>
      <c r="R56" s="6">
        <v>25</v>
      </c>
      <c r="S56" s="6"/>
      <c r="T56" s="51"/>
      <c r="U56" s="51"/>
      <c r="V56" s="51"/>
      <c r="W56" s="51"/>
      <c r="X56" s="20">
        <v>2</v>
      </c>
    </row>
    <row r="57" spans="1:24">
      <c r="A57" s="6"/>
      <c r="B57" s="6"/>
      <c r="C57" s="6"/>
      <c r="D57" s="6"/>
      <c r="E57" s="70"/>
      <c r="F57" s="6"/>
      <c r="G57" s="6"/>
      <c r="H57" s="6"/>
      <c r="I57" s="6"/>
      <c r="J57" s="6"/>
      <c r="K57" s="6"/>
      <c r="L57" s="6"/>
      <c r="M57" s="7" t="s">
        <v>22</v>
      </c>
      <c r="N57" s="7">
        <v>2</v>
      </c>
      <c r="O57" s="6">
        <v>0</v>
      </c>
      <c r="P57" s="6">
        <v>25.4</v>
      </c>
      <c r="Q57" s="6"/>
      <c r="R57" s="6">
        <v>25.4</v>
      </c>
      <c r="S57" s="6"/>
      <c r="T57" s="51"/>
      <c r="U57" s="51"/>
      <c r="V57" s="51"/>
      <c r="W57" s="51"/>
      <c r="X57" s="20">
        <v>2</v>
      </c>
    </row>
    <row r="58" spans="1:24">
      <c r="A58" s="6"/>
      <c r="B58" s="6"/>
      <c r="C58" s="42"/>
      <c r="D58" s="42"/>
      <c r="E58" s="85"/>
      <c r="F58" s="42"/>
      <c r="G58" s="42"/>
      <c r="H58" s="25"/>
      <c r="I58" s="25"/>
      <c r="J58" s="25"/>
      <c r="K58" s="25"/>
      <c r="L58" s="25"/>
      <c r="M58" s="6" t="s">
        <v>22</v>
      </c>
      <c r="N58" s="14">
        <v>3</v>
      </c>
      <c r="O58" s="6">
        <v>0</v>
      </c>
      <c r="P58" s="6">
        <v>24.4</v>
      </c>
      <c r="Q58" s="6"/>
      <c r="R58" s="6">
        <v>24.4</v>
      </c>
      <c r="S58" s="6"/>
      <c r="T58" s="51"/>
      <c r="U58" s="51"/>
      <c r="V58" s="51"/>
      <c r="W58" s="51"/>
      <c r="X58" s="20">
        <v>2</v>
      </c>
    </row>
    <row r="59" spans="1:24" ht="45">
      <c r="A59" s="6"/>
      <c r="B59" s="6"/>
      <c r="C59" s="6"/>
      <c r="D59" s="6"/>
      <c r="E59" s="70"/>
      <c r="F59" s="6"/>
      <c r="G59" s="6"/>
      <c r="H59" s="6"/>
      <c r="I59" s="6"/>
      <c r="J59" s="6"/>
      <c r="K59" s="6"/>
      <c r="L59" s="6"/>
      <c r="M59" s="7" t="s">
        <v>9</v>
      </c>
      <c r="N59" s="14">
        <v>4</v>
      </c>
      <c r="O59" s="6">
        <v>4</v>
      </c>
      <c r="P59" s="6">
        <v>37.4</v>
      </c>
      <c r="Q59" s="6">
        <v>37.4</v>
      </c>
      <c r="R59" s="6">
        <v>37.4</v>
      </c>
      <c r="S59" s="6"/>
      <c r="T59" s="51"/>
      <c r="U59" s="51"/>
      <c r="V59" s="51"/>
      <c r="W59" s="51"/>
      <c r="X59" s="20">
        <v>2</v>
      </c>
    </row>
    <row r="60" spans="1:24">
      <c r="A60" s="6"/>
      <c r="B60" s="6"/>
      <c r="C60" s="6"/>
      <c r="D60" s="6"/>
      <c r="E60" s="70"/>
      <c r="F60" s="6"/>
      <c r="G60" s="6"/>
      <c r="H60" s="6"/>
      <c r="I60" s="6"/>
      <c r="J60" s="6"/>
      <c r="K60" s="6"/>
      <c r="L60" s="6"/>
      <c r="M60" s="7" t="s">
        <v>26</v>
      </c>
      <c r="N60" s="14">
        <v>5</v>
      </c>
      <c r="O60" s="6">
        <v>1</v>
      </c>
      <c r="P60" s="6">
        <v>21.4</v>
      </c>
      <c r="Q60" s="6">
        <v>21.4</v>
      </c>
      <c r="R60" s="6">
        <v>21.4</v>
      </c>
      <c r="S60" s="6"/>
      <c r="T60" s="51"/>
      <c r="U60" s="51"/>
      <c r="V60" s="51"/>
      <c r="W60" s="51"/>
      <c r="X60" s="20">
        <v>1</v>
      </c>
    </row>
    <row r="61" spans="1:24">
      <c r="A61" s="6"/>
      <c r="B61" s="6"/>
      <c r="C61" s="6"/>
      <c r="D61" s="6"/>
      <c r="E61" s="70"/>
      <c r="F61" s="6"/>
      <c r="G61" s="6"/>
      <c r="H61" s="6"/>
      <c r="I61" s="6"/>
      <c r="J61" s="6"/>
      <c r="K61" s="6"/>
      <c r="L61" s="6"/>
      <c r="M61" s="6" t="s">
        <v>223</v>
      </c>
      <c r="N61" s="6"/>
      <c r="O61" s="6"/>
      <c r="P61" s="6"/>
      <c r="Q61" s="6"/>
      <c r="R61" s="6"/>
      <c r="S61" s="6"/>
      <c r="T61" s="51"/>
      <c r="U61" s="51"/>
      <c r="V61" s="51"/>
      <c r="W61" s="51"/>
      <c r="X61" s="20"/>
    </row>
    <row r="62" spans="1:24" s="17" customFormat="1">
      <c r="A62" s="15"/>
      <c r="B62" s="15"/>
      <c r="C62" s="15"/>
      <c r="D62" s="15"/>
      <c r="E62" s="77"/>
      <c r="F62" s="15"/>
      <c r="G62" s="15"/>
      <c r="H62" s="15"/>
      <c r="I62" s="15"/>
      <c r="J62" s="15"/>
      <c r="K62" s="15"/>
      <c r="L62" s="15"/>
      <c r="M62" s="16"/>
      <c r="N62" s="16"/>
      <c r="O62" s="15"/>
      <c r="P62" s="15"/>
      <c r="Q62" s="15"/>
      <c r="R62" s="15"/>
      <c r="S62" s="15"/>
      <c r="T62" s="89"/>
      <c r="U62" s="89"/>
      <c r="V62" s="89"/>
      <c r="W62" s="89"/>
      <c r="X62" s="90"/>
    </row>
    <row r="63" spans="1:24" s="39" customFormat="1" ht="47.25">
      <c r="A63" s="35">
        <v>1</v>
      </c>
      <c r="B63" s="36" t="s">
        <v>24</v>
      </c>
      <c r="C63" s="37" t="s">
        <v>49</v>
      </c>
      <c r="D63" s="37">
        <v>55</v>
      </c>
      <c r="E63" s="74" t="s">
        <v>11</v>
      </c>
      <c r="F63" s="37">
        <v>1</v>
      </c>
      <c r="G63" s="37">
        <v>2</v>
      </c>
      <c r="H63" s="35">
        <v>1961</v>
      </c>
      <c r="I63" s="37" t="s">
        <v>50</v>
      </c>
      <c r="J63" s="87" t="s">
        <v>227</v>
      </c>
      <c r="K63" s="87" t="s">
        <v>228</v>
      </c>
      <c r="L63" s="37" t="s">
        <v>153</v>
      </c>
      <c r="M63" s="37" t="s">
        <v>201</v>
      </c>
      <c r="N63" s="37"/>
      <c r="O63" s="35">
        <f>O64+O65</f>
        <v>1</v>
      </c>
      <c r="P63" s="35">
        <f>P64+P65</f>
        <v>72.5</v>
      </c>
      <c r="Q63" s="40">
        <f>Q64+Q65</f>
        <v>41</v>
      </c>
      <c r="R63" s="35">
        <f>R64+R65</f>
        <v>31.5</v>
      </c>
      <c r="S63" s="35">
        <f>S64+S65</f>
        <v>41</v>
      </c>
      <c r="T63" s="88">
        <f>Q63*34410</f>
        <v>1410810</v>
      </c>
      <c r="U63" s="88">
        <v>605525.47</v>
      </c>
      <c r="V63" s="88">
        <v>734744.03</v>
      </c>
      <c r="W63" s="88">
        <f>T63*5%</f>
        <v>70540.5</v>
      </c>
      <c r="X63" s="38"/>
    </row>
    <row r="64" spans="1:24">
      <c r="A64" s="6"/>
      <c r="B64" s="25"/>
      <c r="C64" s="6"/>
      <c r="D64" s="6"/>
      <c r="E64" s="70"/>
      <c r="F64" s="6"/>
      <c r="G64" s="6"/>
      <c r="H64" s="8"/>
      <c r="I64" s="8"/>
      <c r="J64" s="8"/>
      <c r="K64" s="8"/>
      <c r="L64" s="6"/>
      <c r="M64" s="7" t="s">
        <v>51</v>
      </c>
      <c r="N64" s="7">
        <v>1</v>
      </c>
      <c r="O64" s="6">
        <v>1</v>
      </c>
      <c r="P64" s="8">
        <v>41</v>
      </c>
      <c r="Q64" s="8">
        <v>41</v>
      </c>
      <c r="R64" s="8"/>
      <c r="S64" s="8">
        <v>41</v>
      </c>
      <c r="T64" s="51"/>
      <c r="U64" s="51"/>
      <c r="V64" s="51"/>
      <c r="W64" s="51"/>
      <c r="X64" s="20">
        <v>1</v>
      </c>
    </row>
    <row r="65" spans="1:26">
      <c r="A65" s="6"/>
      <c r="B65" s="25"/>
      <c r="C65" s="6"/>
      <c r="D65" s="6"/>
      <c r="E65" s="70"/>
      <c r="F65" s="6"/>
      <c r="G65" s="6"/>
      <c r="H65" s="8"/>
      <c r="I65" s="8"/>
      <c r="J65" s="8"/>
      <c r="K65" s="8"/>
      <c r="L65" s="6"/>
      <c r="M65" s="7" t="s">
        <v>22</v>
      </c>
      <c r="N65" s="7">
        <v>2</v>
      </c>
      <c r="O65" s="6">
        <v>0</v>
      </c>
      <c r="P65" s="6">
        <v>31.5</v>
      </c>
      <c r="Q65" s="6"/>
      <c r="R65" s="6">
        <v>31.5</v>
      </c>
      <c r="S65" s="6"/>
      <c r="T65" s="51"/>
      <c r="U65" s="51"/>
      <c r="V65" s="51"/>
      <c r="W65" s="51"/>
      <c r="X65" s="20">
        <v>1</v>
      </c>
    </row>
    <row r="66" spans="1:26" s="39" customFormat="1" ht="47.25" customHeight="1">
      <c r="A66" s="35">
        <v>2</v>
      </c>
      <c r="B66" s="36" t="s">
        <v>24</v>
      </c>
      <c r="C66" s="37" t="s">
        <v>75</v>
      </c>
      <c r="D66" s="37">
        <v>72</v>
      </c>
      <c r="E66" s="74" t="s">
        <v>11</v>
      </c>
      <c r="F66" s="37">
        <v>2</v>
      </c>
      <c r="G66" s="37">
        <v>1</v>
      </c>
      <c r="H66" s="35">
        <v>1930</v>
      </c>
      <c r="I66" s="37" t="s">
        <v>76</v>
      </c>
      <c r="J66" s="87" t="s">
        <v>227</v>
      </c>
      <c r="K66" s="87" t="s">
        <v>228</v>
      </c>
      <c r="L66" s="37" t="s">
        <v>153</v>
      </c>
      <c r="M66" s="37" t="s">
        <v>202</v>
      </c>
      <c r="N66" s="37"/>
      <c r="O66" s="35">
        <f>O67+O68+O69+O70+O71+O72+O73+O74</f>
        <v>18</v>
      </c>
      <c r="P66" s="35">
        <f>P67+P68+P69+P70+P71+P72+P73+P74</f>
        <v>265.39999999999998</v>
      </c>
      <c r="Q66" s="35">
        <f>Q67+Q68+Q69+Q70+Q71+Q72+Q73+Q74</f>
        <v>265.39999999999998</v>
      </c>
      <c r="R66" s="35">
        <f>R67+R68+R69+R70+R71+R72+R73+R74</f>
        <v>232.20000000000002</v>
      </c>
      <c r="S66" s="35">
        <f>S67+S68+S69+S70+S71+S72+S73+S74</f>
        <v>33.200000000000003</v>
      </c>
      <c r="T66" s="88">
        <f>Q66*34410</f>
        <v>9132414</v>
      </c>
      <c r="U66" s="88">
        <v>3919669.73</v>
      </c>
      <c r="V66" s="88">
        <v>4756123.57</v>
      </c>
      <c r="W66" s="88">
        <f>T66*5%</f>
        <v>456620.7</v>
      </c>
      <c r="X66" s="38"/>
    </row>
    <row r="67" spans="1:26">
      <c r="A67" s="6"/>
      <c r="B67" s="6"/>
      <c r="C67" s="6"/>
      <c r="D67" s="6"/>
      <c r="E67" s="70"/>
      <c r="F67" s="6"/>
      <c r="G67" s="6"/>
      <c r="H67" s="6"/>
      <c r="I67" s="6"/>
      <c r="J67" s="6"/>
      <c r="K67" s="6"/>
      <c r="L67" s="6"/>
      <c r="M67" s="7" t="s">
        <v>77</v>
      </c>
      <c r="N67" s="7">
        <v>1</v>
      </c>
      <c r="O67" s="6">
        <v>1</v>
      </c>
      <c r="P67" s="6">
        <v>33.200000000000003</v>
      </c>
      <c r="Q67" s="6">
        <v>33.200000000000003</v>
      </c>
      <c r="R67" s="6"/>
      <c r="S67" s="6">
        <v>33.200000000000003</v>
      </c>
      <c r="T67" s="51"/>
      <c r="U67" s="51"/>
      <c r="V67" s="51"/>
      <c r="W67" s="51"/>
      <c r="X67" s="20">
        <v>2</v>
      </c>
    </row>
    <row r="68" spans="1:26" ht="22.5">
      <c r="A68" s="6"/>
      <c r="B68" s="6"/>
      <c r="C68" s="6"/>
      <c r="D68" s="6"/>
      <c r="E68" s="70"/>
      <c r="F68" s="6"/>
      <c r="G68" s="6"/>
      <c r="H68" s="6"/>
      <c r="I68" s="6"/>
      <c r="J68" s="6"/>
      <c r="K68" s="6"/>
      <c r="L68" s="6"/>
      <c r="M68" s="7" t="s">
        <v>98</v>
      </c>
      <c r="N68" s="7">
        <v>2</v>
      </c>
      <c r="O68" s="6">
        <v>2</v>
      </c>
      <c r="P68" s="6">
        <v>31.9</v>
      </c>
      <c r="Q68" s="6">
        <v>31.9</v>
      </c>
      <c r="R68" s="6">
        <v>31.9</v>
      </c>
      <c r="S68" s="6"/>
      <c r="T68" s="51"/>
      <c r="U68" s="51"/>
      <c r="V68" s="51"/>
      <c r="W68" s="51"/>
      <c r="X68" s="20">
        <v>2</v>
      </c>
      <c r="Z68" s="43" t="e">
        <f>P66+P75+#REF!+#REF!+P89+P100+P114</f>
        <v>#REF!</v>
      </c>
    </row>
    <row r="69" spans="1:26" ht="33.75">
      <c r="A69" s="6"/>
      <c r="B69" s="6"/>
      <c r="C69" s="6"/>
      <c r="D69" s="6"/>
      <c r="E69" s="70"/>
      <c r="F69" s="6"/>
      <c r="G69" s="6"/>
      <c r="H69" s="6"/>
      <c r="I69" s="6"/>
      <c r="J69" s="6"/>
      <c r="K69" s="6"/>
      <c r="L69" s="6"/>
      <c r="M69" s="7" t="s">
        <v>182</v>
      </c>
      <c r="N69" s="14">
        <v>3</v>
      </c>
      <c r="O69" s="6">
        <v>3</v>
      </c>
      <c r="P69" s="6">
        <v>32.9</v>
      </c>
      <c r="Q69" s="6">
        <v>32.9</v>
      </c>
      <c r="R69" s="6">
        <v>32.9</v>
      </c>
      <c r="S69" s="6"/>
      <c r="T69" s="51"/>
      <c r="U69" s="51"/>
      <c r="V69" s="51"/>
      <c r="W69" s="51"/>
      <c r="X69" s="20">
        <v>2</v>
      </c>
    </row>
    <row r="70" spans="1:26" ht="33.75">
      <c r="A70" s="6"/>
      <c r="B70" s="6"/>
      <c r="C70" s="6"/>
      <c r="D70" s="6"/>
      <c r="E70" s="70"/>
      <c r="F70" s="6"/>
      <c r="G70" s="6"/>
      <c r="H70" s="6"/>
      <c r="I70" s="6"/>
      <c r="J70" s="6"/>
      <c r="K70" s="6"/>
      <c r="L70" s="6"/>
      <c r="M70" s="7" t="s">
        <v>183</v>
      </c>
      <c r="N70" s="14">
        <v>4</v>
      </c>
      <c r="O70" s="6">
        <v>3</v>
      </c>
      <c r="P70" s="6">
        <v>33.5</v>
      </c>
      <c r="Q70" s="6">
        <v>33.5</v>
      </c>
      <c r="R70" s="6">
        <v>33.5</v>
      </c>
      <c r="S70" s="6"/>
      <c r="T70" s="51"/>
      <c r="U70" s="51"/>
      <c r="V70" s="51"/>
      <c r="W70" s="51"/>
      <c r="X70" s="20">
        <v>2</v>
      </c>
    </row>
    <row r="71" spans="1:26" ht="45">
      <c r="A71" s="6"/>
      <c r="B71" s="6"/>
      <c r="C71" s="6"/>
      <c r="D71" s="6"/>
      <c r="E71" s="70"/>
      <c r="F71" s="6"/>
      <c r="G71" s="6"/>
      <c r="H71" s="6"/>
      <c r="I71" s="6"/>
      <c r="J71" s="6"/>
      <c r="K71" s="6"/>
      <c r="L71" s="6"/>
      <c r="M71" s="7" t="s">
        <v>184</v>
      </c>
      <c r="N71" s="14">
        <v>5</v>
      </c>
      <c r="O71" s="6">
        <v>3</v>
      </c>
      <c r="P71" s="6">
        <v>34.200000000000003</v>
      </c>
      <c r="Q71" s="6">
        <v>34.200000000000003</v>
      </c>
      <c r="R71" s="6">
        <v>34.200000000000003</v>
      </c>
      <c r="S71" s="6"/>
      <c r="T71" s="51"/>
      <c r="U71" s="51"/>
      <c r="V71" s="51"/>
      <c r="W71" s="51"/>
      <c r="X71" s="20">
        <v>2</v>
      </c>
    </row>
    <row r="72" spans="1:26" ht="45">
      <c r="A72" s="6"/>
      <c r="B72" s="6"/>
      <c r="C72" s="6"/>
      <c r="D72" s="6"/>
      <c r="E72" s="70"/>
      <c r="F72" s="6"/>
      <c r="G72" s="6"/>
      <c r="H72" s="6"/>
      <c r="I72" s="6"/>
      <c r="J72" s="6"/>
      <c r="K72" s="6"/>
      <c r="L72" s="6"/>
      <c r="M72" s="7" t="s">
        <v>185</v>
      </c>
      <c r="N72" s="14">
        <v>6</v>
      </c>
      <c r="O72" s="6">
        <v>4</v>
      </c>
      <c r="P72" s="6">
        <v>32.9</v>
      </c>
      <c r="Q72" s="6">
        <v>32.9</v>
      </c>
      <c r="R72" s="6">
        <v>32.9</v>
      </c>
      <c r="S72" s="6"/>
      <c r="T72" s="51"/>
      <c r="U72" s="51"/>
      <c r="V72" s="51"/>
      <c r="W72" s="51"/>
      <c r="X72" s="20">
        <v>2</v>
      </c>
    </row>
    <row r="73" spans="1:26">
      <c r="A73" s="6"/>
      <c r="B73" s="6"/>
      <c r="C73" s="6"/>
      <c r="D73" s="6"/>
      <c r="E73" s="70"/>
      <c r="F73" s="6"/>
      <c r="G73" s="6"/>
      <c r="H73" s="6"/>
      <c r="I73" s="6"/>
      <c r="J73" s="6"/>
      <c r="K73" s="6"/>
      <c r="L73" s="6"/>
      <c r="M73" s="7" t="s">
        <v>78</v>
      </c>
      <c r="N73" s="14">
        <v>7</v>
      </c>
      <c r="O73" s="6">
        <v>1</v>
      </c>
      <c r="P73" s="6">
        <v>33.4</v>
      </c>
      <c r="Q73" s="6">
        <v>33.4</v>
      </c>
      <c r="R73" s="6">
        <v>33.4</v>
      </c>
      <c r="S73" s="6"/>
      <c r="T73" s="51"/>
      <c r="U73" s="51"/>
      <c r="V73" s="51"/>
      <c r="W73" s="51"/>
      <c r="X73" s="20">
        <v>2</v>
      </c>
    </row>
    <row r="74" spans="1:26">
      <c r="A74" s="6"/>
      <c r="B74" s="6"/>
      <c r="C74" s="6"/>
      <c r="D74" s="6"/>
      <c r="E74" s="70"/>
      <c r="F74" s="6"/>
      <c r="G74" s="6"/>
      <c r="H74" s="6"/>
      <c r="I74" s="6"/>
      <c r="J74" s="6"/>
      <c r="K74" s="6"/>
      <c r="L74" s="6"/>
      <c r="M74" s="7" t="s">
        <v>132</v>
      </c>
      <c r="N74" s="14">
        <v>8</v>
      </c>
      <c r="O74" s="6">
        <v>1</v>
      </c>
      <c r="P74" s="6">
        <v>33.4</v>
      </c>
      <c r="Q74" s="6">
        <v>33.4</v>
      </c>
      <c r="R74" s="6">
        <v>33.4</v>
      </c>
      <c r="S74" s="6"/>
      <c r="T74" s="51"/>
      <c r="U74" s="51"/>
      <c r="V74" s="51"/>
      <c r="W74" s="51"/>
      <c r="X74" s="20">
        <v>2</v>
      </c>
    </row>
    <row r="75" spans="1:26" s="39" customFormat="1" ht="45.75" customHeight="1">
      <c r="A75" s="35">
        <v>3</v>
      </c>
      <c r="B75" s="36" t="s">
        <v>24</v>
      </c>
      <c r="C75" s="37" t="s">
        <v>133</v>
      </c>
      <c r="D75" s="37">
        <v>67</v>
      </c>
      <c r="E75" s="74" t="s">
        <v>11</v>
      </c>
      <c r="F75" s="37">
        <v>1</v>
      </c>
      <c r="G75" s="37">
        <v>1</v>
      </c>
      <c r="H75" s="35">
        <v>1930</v>
      </c>
      <c r="I75" s="37" t="s">
        <v>134</v>
      </c>
      <c r="J75" s="87" t="s">
        <v>227</v>
      </c>
      <c r="K75" s="87" t="s">
        <v>228</v>
      </c>
      <c r="L75" s="37" t="s">
        <v>153</v>
      </c>
      <c r="M75" s="37" t="s">
        <v>203</v>
      </c>
      <c r="N75" s="37"/>
      <c r="O75" s="35">
        <f>O76+O77+O78+O80+O81+O82+O84+O85+O83+O79</f>
        <v>15</v>
      </c>
      <c r="P75" s="35">
        <f>P76+P77+P78+P80+P81+P82+P84+P85+P83+P79</f>
        <v>272.10000000000002</v>
      </c>
      <c r="Q75" s="40">
        <f>Q76+Q77+Q78+Q80+Q81+Q82+Q84+Q85+Q83+Q79</f>
        <v>192</v>
      </c>
      <c r="R75" s="35">
        <f>R76+R77+R78+R80+R81+R82+R84+R85+R83+R79</f>
        <v>272.10000000000002</v>
      </c>
      <c r="S75" s="35">
        <f>S76+S77+S78+S80+S81+S82+S84+S85+S83+S79</f>
        <v>0</v>
      </c>
      <c r="T75" s="88">
        <f>Q75*34410</f>
        <v>6606720</v>
      </c>
      <c r="U75" s="88">
        <v>2835631.46</v>
      </c>
      <c r="V75" s="88">
        <v>3440752.54</v>
      </c>
      <c r="W75" s="88">
        <f>T75*5%</f>
        <v>330336</v>
      </c>
      <c r="X75" s="35"/>
    </row>
    <row r="76" spans="1:26">
      <c r="A76" s="6"/>
      <c r="B76" s="6"/>
      <c r="C76" s="6"/>
      <c r="D76" s="6"/>
      <c r="E76" s="70"/>
      <c r="F76" s="6"/>
      <c r="G76" s="6"/>
      <c r="H76" s="6"/>
      <c r="I76" s="6"/>
      <c r="J76" s="6"/>
      <c r="K76" s="6"/>
      <c r="L76" s="6"/>
      <c r="M76" s="7" t="s">
        <v>186</v>
      </c>
      <c r="N76" s="7">
        <v>1</v>
      </c>
      <c r="O76" s="6">
        <v>1</v>
      </c>
      <c r="P76" s="6">
        <v>22.8</v>
      </c>
      <c r="Q76" s="6">
        <v>22.8</v>
      </c>
      <c r="R76" s="6">
        <v>22.8</v>
      </c>
      <c r="S76" s="6"/>
      <c r="T76" s="51"/>
      <c r="U76" s="51"/>
      <c r="V76" s="51"/>
      <c r="W76" s="51"/>
      <c r="X76" s="20">
        <v>2</v>
      </c>
      <c r="Y76" t="s">
        <v>15</v>
      </c>
    </row>
    <row r="77" spans="1:26" ht="45">
      <c r="A77" s="6"/>
      <c r="B77" s="6"/>
      <c r="C77" s="6"/>
      <c r="D77" s="6"/>
      <c r="E77" s="70"/>
      <c r="F77" s="6"/>
      <c r="G77" s="6"/>
      <c r="H77" s="6"/>
      <c r="I77" s="6"/>
      <c r="J77" s="6"/>
      <c r="K77" s="6"/>
      <c r="L77" s="6"/>
      <c r="M77" s="7" t="s">
        <v>187</v>
      </c>
      <c r="N77" s="7">
        <v>2</v>
      </c>
      <c r="O77" s="6">
        <v>4</v>
      </c>
      <c r="P77" s="6">
        <v>33.700000000000003</v>
      </c>
      <c r="Q77" s="6">
        <v>33.700000000000003</v>
      </c>
      <c r="R77" s="6">
        <v>33.700000000000003</v>
      </c>
      <c r="S77" s="6"/>
      <c r="T77" s="51"/>
      <c r="U77" s="51"/>
      <c r="V77" s="51"/>
      <c r="W77" s="51"/>
      <c r="X77" s="20">
        <v>2</v>
      </c>
    </row>
    <row r="78" spans="1:26">
      <c r="A78" s="6"/>
      <c r="B78" s="6"/>
      <c r="C78" s="6"/>
      <c r="D78" s="6"/>
      <c r="E78" s="70"/>
      <c r="F78" s="6"/>
      <c r="G78" s="6"/>
      <c r="H78" s="6"/>
      <c r="I78" s="6"/>
      <c r="J78" s="6"/>
      <c r="K78" s="6"/>
      <c r="L78" s="6"/>
      <c r="M78" s="7" t="s">
        <v>22</v>
      </c>
      <c r="N78" s="14">
        <v>3</v>
      </c>
      <c r="O78" s="6">
        <v>0</v>
      </c>
      <c r="P78" s="6">
        <v>27.8</v>
      </c>
      <c r="Q78" s="6"/>
      <c r="R78" s="6">
        <v>27.8</v>
      </c>
      <c r="S78" s="6"/>
      <c r="T78" s="51"/>
      <c r="U78" s="51"/>
      <c r="V78" s="51"/>
      <c r="W78" s="51"/>
      <c r="X78" s="20">
        <v>2</v>
      </c>
    </row>
    <row r="79" spans="1:26">
      <c r="A79" s="6"/>
      <c r="B79" s="6"/>
      <c r="C79" s="6"/>
      <c r="D79" s="6"/>
      <c r="E79" s="70"/>
      <c r="F79" s="6"/>
      <c r="G79" s="6"/>
      <c r="H79" s="6"/>
      <c r="I79" s="6"/>
      <c r="J79" s="6"/>
      <c r="K79" s="6"/>
      <c r="L79" s="6"/>
      <c r="M79" s="7" t="s">
        <v>22</v>
      </c>
      <c r="N79" s="14">
        <v>4</v>
      </c>
      <c r="O79" s="6">
        <v>0</v>
      </c>
      <c r="P79" s="6"/>
      <c r="Q79" s="6"/>
      <c r="R79" s="6"/>
      <c r="S79" s="6"/>
      <c r="T79" s="51"/>
      <c r="U79" s="51"/>
      <c r="V79" s="51"/>
      <c r="W79" s="51"/>
      <c r="X79" s="20"/>
    </row>
    <row r="80" spans="1:26" s="24" customFormat="1" ht="56.25">
      <c r="A80" s="25"/>
      <c r="B80" s="25"/>
      <c r="C80" s="25"/>
      <c r="D80" s="25"/>
      <c r="E80" s="75"/>
      <c r="F80" s="25"/>
      <c r="G80" s="25"/>
      <c r="H80" s="25"/>
      <c r="I80" s="25"/>
      <c r="J80" s="25"/>
      <c r="K80" s="25"/>
      <c r="L80" s="25"/>
      <c r="M80" s="14" t="s">
        <v>110</v>
      </c>
      <c r="N80" s="14">
        <v>5</v>
      </c>
      <c r="O80" s="25">
        <v>4</v>
      </c>
      <c r="P80" s="25">
        <v>51.9</v>
      </c>
      <c r="Q80" s="25">
        <v>51.9</v>
      </c>
      <c r="R80" s="25">
        <v>51.9</v>
      </c>
      <c r="S80" s="25"/>
      <c r="T80" s="56"/>
      <c r="U80" s="56"/>
      <c r="V80" s="56"/>
      <c r="W80" s="56"/>
      <c r="X80" s="57">
        <v>3</v>
      </c>
      <c r="Y80" s="24" t="s">
        <v>15</v>
      </c>
    </row>
    <row r="81" spans="1:25">
      <c r="A81" s="6"/>
      <c r="B81" s="6"/>
      <c r="C81" s="6"/>
      <c r="D81" s="6"/>
      <c r="E81" s="70"/>
      <c r="F81" s="6"/>
      <c r="G81" s="6"/>
      <c r="H81" s="6"/>
      <c r="I81" s="6"/>
      <c r="J81" s="6"/>
      <c r="K81" s="6"/>
      <c r="L81" s="6"/>
      <c r="M81" s="7" t="s">
        <v>22</v>
      </c>
      <c r="N81" s="14">
        <v>6</v>
      </c>
      <c r="O81" s="6">
        <v>0</v>
      </c>
      <c r="P81" s="6">
        <v>19.399999999999999</v>
      </c>
      <c r="Q81" s="6"/>
      <c r="R81" s="6">
        <v>19.399999999999999</v>
      </c>
      <c r="S81" s="6"/>
      <c r="T81" s="51"/>
      <c r="U81" s="51"/>
      <c r="V81" s="51"/>
      <c r="W81" s="51"/>
      <c r="X81" s="20">
        <v>1</v>
      </c>
    </row>
    <row r="82" spans="1:25">
      <c r="A82" s="6"/>
      <c r="B82" s="6"/>
      <c r="C82" s="6"/>
      <c r="D82" s="6"/>
      <c r="E82" s="70"/>
      <c r="F82" s="6"/>
      <c r="G82" s="6"/>
      <c r="H82" s="6"/>
      <c r="I82" s="6"/>
      <c r="J82" s="6"/>
      <c r="K82" s="6"/>
      <c r="L82" s="6"/>
      <c r="M82" s="7" t="s">
        <v>22</v>
      </c>
      <c r="N82" s="14">
        <v>7</v>
      </c>
      <c r="O82" s="6">
        <v>0</v>
      </c>
      <c r="P82" s="6">
        <v>32.9</v>
      </c>
      <c r="Q82" s="6"/>
      <c r="R82" s="6">
        <v>32.9</v>
      </c>
      <c r="S82" s="6"/>
      <c r="T82" s="51"/>
      <c r="U82" s="51"/>
      <c r="V82" s="51"/>
      <c r="W82" s="51"/>
      <c r="X82" s="20">
        <v>2</v>
      </c>
    </row>
    <row r="83" spans="1:25">
      <c r="A83" s="6"/>
      <c r="B83" s="11"/>
      <c r="C83" s="61"/>
      <c r="D83" s="61"/>
      <c r="E83" s="78"/>
      <c r="F83" s="61"/>
      <c r="G83" s="61"/>
      <c r="H83" s="61"/>
      <c r="I83" s="61"/>
      <c r="J83" s="61"/>
      <c r="K83" s="61"/>
      <c r="L83" s="61"/>
      <c r="M83" s="7" t="s">
        <v>188</v>
      </c>
      <c r="N83" s="14">
        <v>8</v>
      </c>
      <c r="O83" s="6">
        <v>1</v>
      </c>
      <c r="P83" s="8">
        <v>28</v>
      </c>
      <c r="Q83" s="8">
        <v>28</v>
      </c>
      <c r="R83" s="8">
        <v>28</v>
      </c>
      <c r="S83" s="6"/>
      <c r="T83" s="51"/>
      <c r="U83" s="51"/>
      <c r="V83" s="51"/>
      <c r="W83" s="51"/>
      <c r="X83" s="20">
        <v>2</v>
      </c>
    </row>
    <row r="84" spans="1:25" ht="49.5" customHeight="1">
      <c r="A84" s="6"/>
      <c r="B84" s="117"/>
      <c r="C84" s="118"/>
      <c r="D84" s="45"/>
      <c r="E84" s="79"/>
      <c r="F84" s="45"/>
      <c r="G84" s="45"/>
      <c r="H84" s="45"/>
      <c r="I84" s="45"/>
      <c r="J84" s="45"/>
      <c r="K84" s="45"/>
      <c r="L84" s="45"/>
      <c r="M84" s="7" t="s">
        <v>189</v>
      </c>
      <c r="N84" s="14">
        <v>9</v>
      </c>
      <c r="O84" s="6">
        <v>4</v>
      </c>
      <c r="P84" s="8">
        <v>33</v>
      </c>
      <c r="Q84" s="8">
        <v>33</v>
      </c>
      <c r="R84" s="8">
        <v>33</v>
      </c>
      <c r="S84" s="6"/>
      <c r="T84" s="51"/>
      <c r="U84" s="51"/>
      <c r="V84" s="51"/>
      <c r="W84" s="51"/>
      <c r="X84" s="20">
        <v>3</v>
      </c>
      <c r="Y84" t="s">
        <v>15</v>
      </c>
    </row>
    <row r="85" spans="1:25">
      <c r="A85" s="6"/>
      <c r="B85" s="6"/>
      <c r="C85" s="6"/>
      <c r="D85" s="6"/>
      <c r="E85" s="70"/>
      <c r="F85" s="6"/>
      <c r="G85" s="6"/>
      <c r="H85" s="6"/>
      <c r="I85" s="6"/>
      <c r="J85" s="6"/>
      <c r="K85" s="6"/>
      <c r="L85" s="6"/>
      <c r="M85" s="7" t="s">
        <v>81</v>
      </c>
      <c r="N85" s="14">
        <v>10</v>
      </c>
      <c r="O85" s="6">
        <v>1</v>
      </c>
      <c r="P85" s="6">
        <v>22.6</v>
      </c>
      <c r="Q85" s="6">
        <v>22.6</v>
      </c>
      <c r="R85" s="6">
        <v>22.6</v>
      </c>
      <c r="S85" s="6"/>
      <c r="T85" s="51"/>
      <c r="U85" s="51"/>
      <c r="V85" s="51"/>
      <c r="W85" s="51"/>
      <c r="X85" s="20">
        <v>1</v>
      </c>
      <c r="Y85" t="s">
        <v>15</v>
      </c>
    </row>
    <row r="86" spans="1:25" s="39" customFormat="1" ht="47.25">
      <c r="A86" s="35">
        <v>4</v>
      </c>
      <c r="B86" s="36" t="s">
        <v>24</v>
      </c>
      <c r="C86" s="37" t="s">
        <v>114</v>
      </c>
      <c r="D86" s="37">
        <v>70</v>
      </c>
      <c r="E86" s="74" t="s">
        <v>11</v>
      </c>
      <c r="F86" s="37">
        <v>1</v>
      </c>
      <c r="G86" s="37">
        <v>2</v>
      </c>
      <c r="H86" s="35">
        <v>1964</v>
      </c>
      <c r="I86" s="37" t="s">
        <v>115</v>
      </c>
      <c r="J86" s="87" t="s">
        <v>227</v>
      </c>
      <c r="K86" s="87" t="s">
        <v>228</v>
      </c>
      <c r="L86" s="37" t="s">
        <v>153</v>
      </c>
      <c r="M86" s="37" t="s">
        <v>216</v>
      </c>
      <c r="N86" s="37"/>
      <c r="O86" s="35">
        <f>O87+O88</f>
        <v>7</v>
      </c>
      <c r="P86" s="35">
        <f>P87+P88</f>
        <v>155.5</v>
      </c>
      <c r="Q86" s="35">
        <f>Q87+Q88</f>
        <v>155.5</v>
      </c>
      <c r="R86" s="35">
        <f>R87+R88</f>
        <v>155.5</v>
      </c>
      <c r="S86" s="35">
        <f>S87+S88</f>
        <v>0</v>
      </c>
      <c r="T86" s="88">
        <f>Q86*34410</f>
        <v>5350755</v>
      </c>
      <c r="U86" s="88">
        <v>2296566.1</v>
      </c>
      <c r="V86" s="88">
        <v>2786651.15</v>
      </c>
      <c r="W86" s="88">
        <f>T86*5%</f>
        <v>267537.75</v>
      </c>
      <c r="X86" s="38"/>
    </row>
    <row r="87" spans="1:25" ht="33.75">
      <c r="A87" s="6"/>
      <c r="B87" s="6"/>
      <c r="C87" s="6"/>
      <c r="D87" s="6"/>
      <c r="E87" s="70"/>
      <c r="F87" s="6"/>
      <c r="G87" s="6"/>
      <c r="H87" s="6"/>
      <c r="I87" s="6"/>
      <c r="J87" s="6"/>
      <c r="K87" s="6"/>
      <c r="L87" s="6"/>
      <c r="M87" s="7" t="s">
        <v>101</v>
      </c>
      <c r="N87" s="7">
        <v>1</v>
      </c>
      <c r="O87" s="6">
        <v>2</v>
      </c>
      <c r="P87" s="29">
        <v>81.900000000000006</v>
      </c>
      <c r="Q87" s="29">
        <v>81.900000000000006</v>
      </c>
      <c r="R87" s="29">
        <v>81.900000000000006</v>
      </c>
      <c r="S87" s="29"/>
      <c r="T87" s="51"/>
      <c r="U87" s="51"/>
      <c r="V87" s="51"/>
      <c r="W87" s="51"/>
      <c r="X87" s="20">
        <v>3</v>
      </c>
    </row>
    <row r="88" spans="1:25" ht="56.25">
      <c r="A88" s="6"/>
      <c r="B88" s="6"/>
      <c r="C88" s="25"/>
      <c r="D88" s="25"/>
      <c r="E88" s="75"/>
      <c r="F88" s="25"/>
      <c r="G88" s="25"/>
      <c r="H88" s="6"/>
      <c r="I88" s="6"/>
      <c r="J88" s="6"/>
      <c r="K88" s="6"/>
      <c r="L88" s="6"/>
      <c r="M88" s="7" t="s">
        <v>102</v>
      </c>
      <c r="N88" s="7">
        <v>2</v>
      </c>
      <c r="O88" s="6">
        <v>5</v>
      </c>
      <c r="P88" s="29">
        <v>73.599999999999994</v>
      </c>
      <c r="Q88" s="29">
        <v>73.599999999999994</v>
      </c>
      <c r="R88" s="29">
        <v>73.599999999999994</v>
      </c>
      <c r="S88" s="29"/>
      <c r="T88" s="51"/>
      <c r="U88" s="51"/>
      <c r="V88" s="51"/>
      <c r="W88" s="51"/>
      <c r="X88" s="20">
        <v>4</v>
      </c>
    </row>
    <row r="89" spans="1:25" s="39" customFormat="1" ht="46.5" customHeight="1">
      <c r="A89" s="35">
        <v>5</v>
      </c>
      <c r="B89" s="36" t="s">
        <v>24</v>
      </c>
      <c r="C89" s="37" t="s">
        <v>96</v>
      </c>
      <c r="D89" s="37">
        <v>70</v>
      </c>
      <c r="E89" s="74" t="s">
        <v>11</v>
      </c>
      <c r="F89" s="37">
        <v>1</v>
      </c>
      <c r="G89" s="37">
        <v>3</v>
      </c>
      <c r="H89" s="35">
        <v>1958</v>
      </c>
      <c r="I89" s="37" t="s">
        <v>97</v>
      </c>
      <c r="J89" s="87" t="s">
        <v>227</v>
      </c>
      <c r="K89" s="87" t="s">
        <v>228</v>
      </c>
      <c r="L89" s="37" t="s">
        <v>153</v>
      </c>
      <c r="M89" s="37" t="s">
        <v>217</v>
      </c>
      <c r="N89" s="37"/>
      <c r="O89" s="35">
        <f>O90+O91+O92+O93</f>
        <v>10</v>
      </c>
      <c r="P89" s="35">
        <f>P90+P91+P92+P93</f>
        <v>147</v>
      </c>
      <c r="Q89" s="35">
        <f>Q90+Q91+Q92+Q93</f>
        <v>125.8</v>
      </c>
      <c r="R89" s="35">
        <f>R90+R91+R92+R93</f>
        <v>147</v>
      </c>
      <c r="S89" s="35">
        <f>S90+S91+S92+S93</f>
        <v>0</v>
      </c>
      <c r="T89" s="88">
        <f>Q89*34410</f>
        <v>4328778</v>
      </c>
      <c r="U89" s="88">
        <v>1857929.36</v>
      </c>
      <c r="V89" s="88">
        <v>2254409.7400000002</v>
      </c>
      <c r="W89" s="88">
        <f>T89*5%</f>
        <v>216438.90000000002</v>
      </c>
      <c r="X89" s="35"/>
    </row>
    <row r="90" spans="1:25" ht="67.5">
      <c r="A90" s="6"/>
      <c r="B90" s="6"/>
      <c r="C90" s="25"/>
      <c r="D90" s="25"/>
      <c r="E90" s="75"/>
      <c r="F90" s="25"/>
      <c r="G90" s="25"/>
      <c r="H90" s="6"/>
      <c r="I90" s="6"/>
      <c r="J90" s="6"/>
      <c r="K90" s="6"/>
      <c r="L90" s="6"/>
      <c r="M90" s="7" t="s">
        <v>103</v>
      </c>
      <c r="N90" s="7">
        <v>1</v>
      </c>
      <c r="O90" s="6">
        <v>5</v>
      </c>
      <c r="P90" s="6">
        <v>72.3</v>
      </c>
      <c r="Q90" s="6">
        <v>72.3</v>
      </c>
      <c r="R90" s="6">
        <v>72.3</v>
      </c>
      <c r="S90" s="6"/>
      <c r="T90" s="51"/>
      <c r="U90" s="51"/>
      <c r="V90" s="51"/>
      <c r="W90" s="51"/>
      <c r="X90" s="20">
        <v>2</v>
      </c>
    </row>
    <row r="91" spans="1:25" s="24" customFormat="1" ht="22.5">
      <c r="A91" s="25"/>
      <c r="B91" s="25"/>
      <c r="C91" s="25"/>
      <c r="D91" s="25"/>
      <c r="E91" s="75"/>
      <c r="F91" s="25"/>
      <c r="G91" s="25"/>
      <c r="H91" s="25"/>
      <c r="I91" s="25"/>
      <c r="J91" s="25"/>
      <c r="K91" s="25"/>
      <c r="L91" s="25"/>
      <c r="M91" s="14" t="s">
        <v>190</v>
      </c>
      <c r="N91" s="14">
        <v>2</v>
      </c>
      <c r="O91" s="25">
        <v>2</v>
      </c>
      <c r="P91" s="25">
        <v>16.3</v>
      </c>
      <c r="Q91" s="25">
        <v>16.3</v>
      </c>
      <c r="R91" s="25">
        <v>16.3</v>
      </c>
      <c r="S91" s="25"/>
      <c r="T91" s="51"/>
      <c r="U91" s="51"/>
      <c r="V91" s="51"/>
      <c r="W91" s="51"/>
      <c r="X91" s="20">
        <v>1</v>
      </c>
    </row>
    <row r="92" spans="1:25" s="24" customFormat="1" ht="33.75">
      <c r="A92" s="25"/>
      <c r="B92" s="26"/>
      <c r="C92" s="25"/>
      <c r="D92" s="25"/>
      <c r="E92" s="75"/>
      <c r="F92" s="25"/>
      <c r="G92" s="25"/>
      <c r="H92" s="25"/>
      <c r="I92" s="25"/>
      <c r="J92" s="25"/>
      <c r="K92" s="25"/>
      <c r="L92" s="25"/>
      <c r="M92" s="14" t="s">
        <v>104</v>
      </c>
      <c r="N92" s="14">
        <v>3</v>
      </c>
      <c r="O92" s="25">
        <v>3</v>
      </c>
      <c r="P92" s="25">
        <v>37.200000000000003</v>
      </c>
      <c r="Q92" s="25">
        <v>37.200000000000003</v>
      </c>
      <c r="R92" s="25">
        <v>37.200000000000003</v>
      </c>
      <c r="S92" s="25"/>
      <c r="T92" s="51"/>
      <c r="U92" s="51"/>
      <c r="V92" s="51"/>
      <c r="W92" s="51"/>
      <c r="X92" s="20">
        <v>2</v>
      </c>
    </row>
    <row r="93" spans="1:25" s="24" customFormat="1">
      <c r="A93" s="25"/>
      <c r="B93" s="26"/>
      <c r="C93" s="25"/>
      <c r="D93" s="25"/>
      <c r="E93" s="75"/>
      <c r="F93" s="25"/>
      <c r="G93" s="25"/>
      <c r="H93" s="25"/>
      <c r="I93" s="25"/>
      <c r="J93" s="25"/>
      <c r="K93" s="25"/>
      <c r="L93" s="25"/>
      <c r="M93" s="14" t="s">
        <v>22</v>
      </c>
      <c r="N93" s="14">
        <v>4</v>
      </c>
      <c r="O93" s="25">
        <v>0</v>
      </c>
      <c r="P93" s="25">
        <v>21.2</v>
      </c>
      <c r="Q93" s="25"/>
      <c r="R93" s="25">
        <v>21.2</v>
      </c>
      <c r="S93" s="25"/>
      <c r="T93" s="51"/>
      <c r="U93" s="51"/>
      <c r="V93" s="51"/>
      <c r="W93" s="51"/>
      <c r="X93" s="20">
        <v>1</v>
      </c>
    </row>
    <row r="94" spans="1:25" s="39" customFormat="1" ht="69.75" customHeight="1">
      <c r="A94" s="35">
        <v>6</v>
      </c>
      <c r="B94" s="36" t="s">
        <v>24</v>
      </c>
      <c r="C94" s="37" t="s">
        <v>107</v>
      </c>
      <c r="D94" s="37">
        <v>48</v>
      </c>
      <c r="E94" s="74" t="s">
        <v>45</v>
      </c>
      <c r="F94" s="37">
        <v>1</v>
      </c>
      <c r="G94" s="37">
        <v>2</v>
      </c>
      <c r="H94" s="35">
        <v>1968</v>
      </c>
      <c r="I94" s="37" t="s">
        <v>108</v>
      </c>
      <c r="J94" s="87" t="s">
        <v>227</v>
      </c>
      <c r="K94" s="87" t="s">
        <v>228</v>
      </c>
      <c r="L94" s="37" t="s">
        <v>231</v>
      </c>
      <c r="M94" s="37" t="s">
        <v>204</v>
      </c>
      <c r="N94" s="37"/>
      <c r="O94" s="35">
        <f>O95+O96</f>
        <v>10</v>
      </c>
      <c r="P94" s="35">
        <f>P95+P96</f>
        <v>94.6</v>
      </c>
      <c r="Q94" s="35">
        <f>Q95+Q96</f>
        <v>94.6</v>
      </c>
      <c r="R94" s="35">
        <f>R95+R96</f>
        <v>94.6</v>
      </c>
      <c r="S94" s="35">
        <f>S95+S96</f>
        <v>0</v>
      </c>
      <c r="T94" s="88">
        <f t="shared" ref="T94:T100" si="0">Q94*34410</f>
        <v>3255186</v>
      </c>
      <c r="U94" s="88">
        <v>1397139.25</v>
      </c>
      <c r="V94" s="88">
        <v>1695287.45</v>
      </c>
      <c r="W94" s="88">
        <f t="shared" ref="W94:W100" si="1">T94*5%</f>
        <v>162759.30000000002</v>
      </c>
      <c r="X94" s="38"/>
    </row>
    <row r="95" spans="1:25" ht="36" customHeight="1">
      <c r="A95" s="6"/>
      <c r="B95" s="6"/>
      <c r="C95" s="6"/>
      <c r="D95" s="6"/>
      <c r="E95" s="70"/>
      <c r="F95" s="6"/>
      <c r="G95" s="6"/>
      <c r="H95" s="6"/>
      <c r="I95" s="11"/>
      <c r="J95" s="11"/>
      <c r="K95" s="11"/>
      <c r="L95" s="69" t="s">
        <v>153</v>
      </c>
      <c r="M95" s="7" t="s">
        <v>109</v>
      </c>
      <c r="N95" s="7">
        <v>1</v>
      </c>
      <c r="O95" s="6">
        <v>2</v>
      </c>
      <c r="P95" s="29">
        <v>47.2</v>
      </c>
      <c r="Q95" s="29">
        <v>47.2</v>
      </c>
      <c r="R95" s="29">
        <v>47.2</v>
      </c>
      <c r="S95" s="29"/>
      <c r="T95" s="60"/>
      <c r="U95" s="60"/>
      <c r="V95" s="60"/>
      <c r="W95" s="60"/>
      <c r="X95" s="30">
        <v>2</v>
      </c>
    </row>
    <row r="96" spans="1:25" ht="90">
      <c r="A96" s="6"/>
      <c r="B96" s="6"/>
      <c r="C96" s="6"/>
      <c r="D96" s="6"/>
      <c r="E96" s="70"/>
      <c r="F96" s="6"/>
      <c r="G96" s="6"/>
      <c r="H96" s="6"/>
      <c r="I96" s="11"/>
      <c r="J96" s="11"/>
      <c r="K96" s="11"/>
      <c r="L96" s="69" t="s">
        <v>232</v>
      </c>
      <c r="M96" s="7" t="s">
        <v>198</v>
      </c>
      <c r="N96" s="7">
        <v>2</v>
      </c>
      <c r="O96" s="6">
        <v>8</v>
      </c>
      <c r="P96" s="29">
        <v>47.4</v>
      </c>
      <c r="Q96" s="29">
        <v>47.4</v>
      </c>
      <c r="R96" s="29">
        <v>47.4</v>
      </c>
      <c r="S96" s="29"/>
      <c r="T96" s="60"/>
      <c r="U96" s="60"/>
      <c r="V96" s="60"/>
      <c r="W96" s="60"/>
      <c r="X96" s="30">
        <v>2</v>
      </c>
    </row>
    <row r="97" spans="1:27" s="39" customFormat="1" ht="47.25">
      <c r="A97" s="35">
        <v>7</v>
      </c>
      <c r="B97" s="36" t="s">
        <v>24</v>
      </c>
      <c r="C97" s="37" t="s">
        <v>111</v>
      </c>
      <c r="D97" s="37">
        <v>45</v>
      </c>
      <c r="E97" s="74" t="s">
        <v>11</v>
      </c>
      <c r="F97" s="37">
        <v>1</v>
      </c>
      <c r="G97" s="37">
        <v>2</v>
      </c>
      <c r="H97" s="35">
        <v>1978</v>
      </c>
      <c r="I97" s="37" t="s">
        <v>112</v>
      </c>
      <c r="J97" s="87" t="s">
        <v>227</v>
      </c>
      <c r="K97" s="87" t="s">
        <v>228</v>
      </c>
      <c r="L97" s="37" t="s">
        <v>231</v>
      </c>
      <c r="M97" s="37" t="s">
        <v>218</v>
      </c>
      <c r="N97" s="37"/>
      <c r="O97" s="35">
        <f>O98+O99</f>
        <v>9</v>
      </c>
      <c r="P97" s="35">
        <f>P98+P99</f>
        <v>121.1</v>
      </c>
      <c r="Q97" s="35">
        <f>Q98+Q99</f>
        <v>121.1</v>
      </c>
      <c r="R97" s="35">
        <f>R98+R99</f>
        <v>121.1</v>
      </c>
      <c r="S97" s="35">
        <f>S98+S99</f>
        <v>0</v>
      </c>
      <c r="T97" s="88">
        <f t="shared" si="0"/>
        <v>4167051</v>
      </c>
      <c r="U97" s="88">
        <v>1788515.47</v>
      </c>
      <c r="V97" s="88">
        <v>2170182.98</v>
      </c>
      <c r="W97" s="88">
        <f t="shared" si="1"/>
        <v>208352.55000000002</v>
      </c>
      <c r="X97" s="38"/>
    </row>
    <row r="98" spans="1:27" ht="47.25" customHeight="1">
      <c r="A98" s="6"/>
      <c r="B98" s="6"/>
      <c r="C98" s="25"/>
      <c r="D98" s="25"/>
      <c r="E98" s="75"/>
      <c r="F98" s="25"/>
      <c r="G98" s="25"/>
      <c r="H98" s="25"/>
      <c r="I98" s="11"/>
      <c r="J98" s="11"/>
      <c r="K98" s="11"/>
      <c r="L98" s="69" t="s">
        <v>153</v>
      </c>
      <c r="M98" s="7" t="s">
        <v>113</v>
      </c>
      <c r="N98" s="7">
        <v>1</v>
      </c>
      <c r="O98" s="6">
        <v>4</v>
      </c>
      <c r="P98" s="29">
        <v>61.6</v>
      </c>
      <c r="Q98" s="29">
        <v>61.6</v>
      </c>
      <c r="R98" s="29">
        <v>61.6</v>
      </c>
      <c r="S98" s="29"/>
      <c r="T98" s="60"/>
      <c r="U98" s="60"/>
      <c r="V98" s="60"/>
      <c r="W98" s="60"/>
      <c r="X98" s="30">
        <v>3</v>
      </c>
    </row>
    <row r="99" spans="1:27" ht="56.25">
      <c r="A99" s="6"/>
      <c r="B99" s="6"/>
      <c r="C99" s="6"/>
      <c r="D99" s="6"/>
      <c r="E99" s="70"/>
      <c r="F99" s="6"/>
      <c r="G99" s="6"/>
      <c r="H99" s="6"/>
      <c r="I99" s="11"/>
      <c r="J99" s="11"/>
      <c r="K99" s="11"/>
      <c r="L99" s="69" t="s">
        <v>232</v>
      </c>
      <c r="M99" s="7" t="s">
        <v>191</v>
      </c>
      <c r="N99" s="7">
        <v>2</v>
      </c>
      <c r="O99" s="6">
        <v>5</v>
      </c>
      <c r="P99" s="31">
        <v>59.5</v>
      </c>
      <c r="Q99" s="31">
        <v>59.5</v>
      </c>
      <c r="R99" s="31">
        <v>59.5</v>
      </c>
      <c r="S99" s="29"/>
      <c r="T99" s="60"/>
      <c r="U99" s="60"/>
      <c r="V99" s="60"/>
      <c r="W99" s="60"/>
      <c r="X99" s="30">
        <v>3</v>
      </c>
    </row>
    <row r="100" spans="1:27" s="39" customFormat="1" ht="47.25">
      <c r="A100" s="35">
        <v>8</v>
      </c>
      <c r="B100" s="36" t="s">
        <v>24</v>
      </c>
      <c r="C100" s="37" t="s">
        <v>63</v>
      </c>
      <c r="D100" s="37">
        <v>48</v>
      </c>
      <c r="E100" s="74" t="s">
        <v>11</v>
      </c>
      <c r="F100" s="37">
        <v>2</v>
      </c>
      <c r="G100" s="37">
        <v>1</v>
      </c>
      <c r="H100" s="35">
        <v>1962</v>
      </c>
      <c r="I100" s="37" t="s">
        <v>64</v>
      </c>
      <c r="J100" s="87" t="s">
        <v>227</v>
      </c>
      <c r="K100" s="87" t="s">
        <v>228</v>
      </c>
      <c r="L100" s="37" t="s">
        <v>153</v>
      </c>
      <c r="M100" s="37" t="s">
        <v>205</v>
      </c>
      <c r="N100" s="37"/>
      <c r="O100" s="35">
        <f>O101+O102+O103+O104+O105+O107+O106</f>
        <v>19</v>
      </c>
      <c r="P100" s="35">
        <f>P101+P102+P103+P104+P105+P107+P106</f>
        <v>261.60000000000002</v>
      </c>
      <c r="Q100" s="35">
        <f>Q101+Q102+Q103+Q104+Q105+Q107+Q106</f>
        <v>247.70000000000002</v>
      </c>
      <c r="R100" s="35">
        <f>R101+R102+R103+R104+R105+R107+R106</f>
        <v>124.30000000000001</v>
      </c>
      <c r="S100" s="35">
        <f>S101+S102+S103+S104+S105+S107+S106</f>
        <v>137.30000000000001</v>
      </c>
      <c r="T100" s="88">
        <f t="shared" si="0"/>
        <v>8523357</v>
      </c>
      <c r="U100" s="88">
        <v>3658259.96</v>
      </c>
      <c r="V100" s="88">
        <v>4438929.1900000004</v>
      </c>
      <c r="W100" s="88">
        <f t="shared" si="1"/>
        <v>426167.85000000003</v>
      </c>
      <c r="X100" s="35"/>
    </row>
    <row r="101" spans="1:27" s="24" customFormat="1" ht="21.75" customHeight="1">
      <c r="A101" s="22"/>
      <c r="B101" s="27"/>
      <c r="C101" s="23"/>
      <c r="D101" s="23"/>
      <c r="E101" s="80"/>
      <c r="F101" s="23"/>
      <c r="G101" s="23"/>
      <c r="H101" s="23"/>
      <c r="I101" s="23"/>
      <c r="J101" s="23"/>
      <c r="K101" s="23"/>
      <c r="L101" s="23"/>
      <c r="M101" s="32" t="s">
        <v>22</v>
      </c>
      <c r="N101" s="32">
        <v>1</v>
      </c>
      <c r="O101" s="29">
        <v>0</v>
      </c>
      <c r="P101" s="29">
        <v>13.9</v>
      </c>
      <c r="Q101" s="25"/>
      <c r="R101" s="25"/>
      <c r="S101" s="25">
        <v>13.9</v>
      </c>
      <c r="T101" s="51"/>
      <c r="U101" s="51"/>
      <c r="V101" s="51"/>
      <c r="W101" s="51"/>
      <c r="X101" s="47">
        <v>1</v>
      </c>
      <c r="Y101" s="93" t="s">
        <v>199</v>
      </c>
      <c r="Z101" s="94"/>
      <c r="AA101" s="94"/>
    </row>
    <row r="102" spans="1:27" ht="33.75">
      <c r="A102" s="6"/>
      <c r="B102" s="6"/>
      <c r="C102" s="25"/>
      <c r="D102" s="25"/>
      <c r="E102" s="75"/>
      <c r="F102" s="25"/>
      <c r="G102" s="25"/>
      <c r="H102" s="6"/>
      <c r="I102" s="6"/>
      <c r="J102" s="6"/>
      <c r="K102" s="6"/>
      <c r="L102" s="6"/>
      <c r="M102" s="7" t="s">
        <v>105</v>
      </c>
      <c r="N102" s="7">
        <v>2</v>
      </c>
      <c r="O102" s="6">
        <v>3</v>
      </c>
      <c r="P102" s="6">
        <v>47.9</v>
      </c>
      <c r="Q102" s="6">
        <v>47.9</v>
      </c>
      <c r="R102" s="6">
        <v>47.9</v>
      </c>
      <c r="S102" s="6"/>
      <c r="T102" s="51"/>
      <c r="U102" s="51"/>
      <c r="V102" s="51"/>
      <c r="W102" s="51"/>
      <c r="X102" s="20">
        <v>2</v>
      </c>
    </row>
    <row r="103" spans="1:27">
      <c r="A103" s="6"/>
      <c r="B103" s="6"/>
      <c r="C103" s="6"/>
      <c r="D103" s="6"/>
      <c r="E103" s="70"/>
      <c r="F103" s="6"/>
      <c r="G103" s="6"/>
      <c r="H103" s="6"/>
      <c r="I103" s="6"/>
      <c r="J103" s="6"/>
      <c r="K103" s="6"/>
      <c r="L103" s="6"/>
      <c r="M103" s="7" t="s">
        <v>211</v>
      </c>
      <c r="N103" s="7">
        <v>3</v>
      </c>
      <c r="O103" s="6">
        <v>1</v>
      </c>
      <c r="P103" s="6">
        <v>30.6</v>
      </c>
      <c r="Q103" s="6">
        <v>30.6</v>
      </c>
      <c r="R103" s="6"/>
      <c r="S103" s="6">
        <v>30.6</v>
      </c>
      <c r="T103" s="51"/>
      <c r="U103" s="51"/>
      <c r="V103" s="51"/>
      <c r="W103" s="51"/>
      <c r="X103" s="20">
        <v>1</v>
      </c>
    </row>
    <row r="104" spans="1:27" ht="22.5">
      <c r="A104" s="6"/>
      <c r="B104" s="6"/>
      <c r="C104" s="6"/>
      <c r="D104" s="49"/>
      <c r="E104" s="81"/>
      <c r="F104" s="49"/>
      <c r="G104" s="49"/>
      <c r="H104" s="49"/>
      <c r="I104" s="49"/>
      <c r="J104" s="49"/>
      <c r="K104" s="49"/>
      <c r="L104" s="49"/>
      <c r="M104" s="13" t="s">
        <v>192</v>
      </c>
      <c r="N104" s="14">
        <v>4</v>
      </c>
      <c r="O104" s="6">
        <v>2</v>
      </c>
      <c r="P104" s="6">
        <v>26.3</v>
      </c>
      <c r="Q104" s="6">
        <v>26.3</v>
      </c>
      <c r="R104" s="6">
        <v>26.3</v>
      </c>
      <c r="S104" s="6"/>
      <c r="T104" s="51"/>
      <c r="U104" s="51"/>
      <c r="V104" s="51"/>
      <c r="W104" s="51"/>
      <c r="X104" s="20">
        <v>2</v>
      </c>
    </row>
    <row r="105" spans="1:27" ht="78.75">
      <c r="A105" s="6"/>
      <c r="B105" s="6"/>
      <c r="C105" s="6"/>
      <c r="D105" s="6"/>
      <c r="E105" s="70"/>
      <c r="F105" s="6"/>
      <c r="G105" s="6"/>
      <c r="H105" s="6"/>
      <c r="I105" s="6"/>
      <c r="J105" s="6"/>
      <c r="K105" s="6"/>
      <c r="L105" s="6"/>
      <c r="M105" s="7" t="s">
        <v>193</v>
      </c>
      <c r="N105" s="14">
        <v>5</v>
      </c>
      <c r="O105" s="6">
        <v>7</v>
      </c>
      <c r="P105" s="6">
        <v>50.1</v>
      </c>
      <c r="Q105" s="6">
        <v>50.1</v>
      </c>
      <c r="R105" s="6">
        <v>50.1</v>
      </c>
      <c r="S105" s="6"/>
      <c r="T105" s="51"/>
      <c r="U105" s="51"/>
      <c r="V105" s="51"/>
      <c r="W105" s="51"/>
      <c r="X105" s="20">
        <v>3</v>
      </c>
    </row>
    <row r="106" spans="1:27" ht="45">
      <c r="A106" s="6"/>
      <c r="B106" s="5"/>
      <c r="C106" s="6"/>
      <c r="D106" s="6"/>
      <c r="E106" s="70"/>
      <c r="F106" s="6"/>
      <c r="G106" s="6"/>
      <c r="H106" s="6"/>
      <c r="I106" s="6"/>
      <c r="J106" s="6"/>
      <c r="K106" s="6"/>
      <c r="L106" s="6"/>
      <c r="M106" s="7" t="s">
        <v>194</v>
      </c>
      <c r="N106" s="14">
        <v>6</v>
      </c>
      <c r="O106" s="6">
        <v>4</v>
      </c>
      <c r="P106" s="6">
        <v>44.9</v>
      </c>
      <c r="Q106" s="6">
        <v>44.9</v>
      </c>
      <c r="R106" s="6"/>
      <c r="S106" s="6">
        <v>44.9</v>
      </c>
      <c r="T106" s="51"/>
      <c r="U106" s="51"/>
      <c r="V106" s="51"/>
      <c r="W106" s="51"/>
      <c r="X106" s="20">
        <v>1</v>
      </c>
    </row>
    <row r="107" spans="1:27" ht="22.5">
      <c r="A107" s="6"/>
      <c r="B107" s="5"/>
      <c r="C107" s="6"/>
      <c r="D107" s="6"/>
      <c r="E107" s="70"/>
      <c r="F107" s="6"/>
      <c r="G107" s="6"/>
      <c r="H107" s="6"/>
      <c r="I107" s="6"/>
      <c r="J107" s="6"/>
      <c r="K107" s="6"/>
      <c r="L107" s="6"/>
      <c r="M107" s="7" t="s">
        <v>195</v>
      </c>
      <c r="N107" s="14">
        <v>7</v>
      </c>
      <c r="O107" s="6">
        <v>2</v>
      </c>
      <c r="P107" s="6">
        <v>47.9</v>
      </c>
      <c r="Q107" s="6">
        <v>47.9</v>
      </c>
      <c r="R107" s="6"/>
      <c r="S107" s="6">
        <v>47.9</v>
      </c>
      <c r="T107" s="51"/>
      <c r="U107" s="51"/>
      <c r="V107" s="51"/>
      <c r="W107" s="51"/>
      <c r="X107" s="20">
        <v>2</v>
      </c>
    </row>
    <row r="108" spans="1:27" s="39" customFormat="1" ht="47.25">
      <c r="A108" s="35">
        <v>9</v>
      </c>
      <c r="B108" s="36" t="s">
        <v>24</v>
      </c>
      <c r="C108" s="37" t="s">
        <v>65</v>
      </c>
      <c r="D108" s="37">
        <v>63</v>
      </c>
      <c r="E108" s="74" t="s">
        <v>99</v>
      </c>
      <c r="F108" s="37">
        <v>1</v>
      </c>
      <c r="G108" s="37">
        <v>2</v>
      </c>
      <c r="H108" s="35">
        <v>1975</v>
      </c>
      <c r="I108" s="37" t="s">
        <v>66</v>
      </c>
      <c r="J108" s="87" t="s">
        <v>227</v>
      </c>
      <c r="K108" s="87" t="s">
        <v>228</v>
      </c>
      <c r="L108" s="37" t="s">
        <v>153</v>
      </c>
      <c r="M108" s="37" t="s">
        <v>219</v>
      </c>
      <c r="N108" s="37"/>
      <c r="O108" s="41">
        <f>O109+O110</f>
        <v>5</v>
      </c>
      <c r="P108" s="62">
        <f>P109+P110</f>
        <v>97.4</v>
      </c>
      <c r="Q108" s="62">
        <f>Q109+Q110</f>
        <v>79</v>
      </c>
      <c r="R108" s="62">
        <f>R109+R110</f>
        <v>18.399999999999999</v>
      </c>
      <c r="S108" s="62">
        <f>S109+S110</f>
        <v>79</v>
      </c>
      <c r="T108" s="88">
        <f>Q108*34410</f>
        <v>2718390</v>
      </c>
      <c r="U108" s="88">
        <v>1166744.19</v>
      </c>
      <c r="V108" s="88">
        <v>1415726.31</v>
      </c>
      <c r="W108" s="88">
        <f>T108*5%</f>
        <v>135919.5</v>
      </c>
      <c r="X108" s="38"/>
    </row>
    <row r="109" spans="1:27">
      <c r="A109" s="6"/>
      <c r="B109" s="6"/>
      <c r="C109" s="6"/>
      <c r="D109" s="6"/>
      <c r="E109" s="70"/>
      <c r="F109" s="6"/>
      <c r="G109" s="6"/>
      <c r="H109" s="6"/>
      <c r="I109" s="6"/>
      <c r="J109" s="6"/>
      <c r="K109" s="6"/>
      <c r="L109" s="6"/>
      <c r="M109" s="7" t="s">
        <v>22</v>
      </c>
      <c r="N109" s="7">
        <v>1</v>
      </c>
      <c r="O109" s="63">
        <v>0</v>
      </c>
      <c r="P109" s="64">
        <v>18.399999999999999</v>
      </c>
      <c r="Q109" s="64"/>
      <c r="R109" s="64">
        <v>18.399999999999999</v>
      </c>
      <c r="S109" s="64"/>
      <c r="T109" s="51"/>
      <c r="U109" s="51"/>
      <c r="V109" s="51"/>
      <c r="W109" s="51"/>
      <c r="X109" s="28"/>
    </row>
    <row r="110" spans="1:27" ht="67.5">
      <c r="A110" s="6"/>
      <c r="B110" s="6"/>
      <c r="C110" s="25"/>
      <c r="D110" s="25"/>
      <c r="E110" s="75"/>
      <c r="F110" s="25"/>
      <c r="G110" s="25"/>
      <c r="H110" s="6"/>
      <c r="I110" s="6"/>
      <c r="J110" s="6"/>
      <c r="K110" s="6"/>
      <c r="L110" s="6"/>
      <c r="M110" s="7" t="s">
        <v>206</v>
      </c>
      <c r="N110" s="7">
        <v>2</v>
      </c>
      <c r="O110" s="63">
        <v>5</v>
      </c>
      <c r="P110" s="64">
        <v>79</v>
      </c>
      <c r="Q110" s="64">
        <v>79</v>
      </c>
      <c r="R110" s="64"/>
      <c r="S110" s="64">
        <v>79</v>
      </c>
      <c r="T110" s="51"/>
      <c r="U110" s="51"/>
      <c r="V110" s="51"/>
      <c r="W110" s="51"/>
      <c r="X110" s="28">
        <v>3</v>
      </c>
    </row>
    <row r="111" spans="1:27" s="39" customFormat="1" ht="48">
      <c r="A111" s="35">
        <v>10</v>
      </c>
      <c r="B111" s="36" t="s">
        <v>24</v>
      </c>
      <c r="C111" s="37" t="s">
        <v>59</v>
      </c>
      <c r="D111" s="37">
        <v>72</v>
      </c>
      <c r="E111" s="74" t="s">
        <v>106</v>
      </c>
      <c r="F111" s="37">
        <v>1</v>
      </c>
      <c r="G111" s="37">
        <v>2</v>
      </c>
      <c r="H111" s="35">
        <v>1969</v>
      </c>
      <c r="I111" s="37" t="s">
        <v>60</v>
      </c>
      <c r="J111" s="87" t="s">
        <v>227</v>
      </c>
      <c r="K111" s="87" t="s">
        <v>228</v>
      </c>
      <c r="L111" s="37" t="s">
        <v>153</v>
      </c>
      <c r="M111" s="37" t="s">
        <v>207</v>
      </c>
      <c r="N111" s="37"/>
      <c r="O111" s="35">
        <f>O112+O113</f>
        <v>3</v>
      </c>
      <c r="P111" s="35">
        <f>P112+P113</f>
        <v>108.2</v>
      </c>
      <c r="Q111" s="35">
        <f>Q112+Q113</f>
        <v>108.2</v>
      </c>
      <c r="R111" s="35">
        <f>R112+R113</f>
        <v>53.7</v>
      </c>
      <c r="S111" s="35">
        <f>S112+S113</f>
        <v>54.5</v>
      </c>
      <c r="T111" s="88">
        <f>Q111*34410</f>
        <v>3723162</v>
      </c>
      <c r="U111" s="88">
        <v>1597996.48</v>
      </c>
      <c r="V111" s="88">
        <v>1939007.42</v>
      </c>
      <c r="W111" s="88">
        <f>T111*5%</f>
        <v>186158.1</v>
      </c>
      <c r="X111" s="38"/>
    </row>
    <row r="112" spans="1:27" ht="22.5">
      <c r="A112" s="6"/>
      <c r="B112" s="6"/>
      <c r="C112" s="6"/>
      <c r="D112" s="6"/>
      <c r="E112" s="70"/>
      <c r="F112" s="6"/>
      <c r="G112" s="6"/>
      <c r="H112" s="6"/>
      <c r="I112" s="6"/>
      <c r="J112" s="6"/>
      <c r="K112" s="6"/>
      <c r="L112" s="6"/>
      <c r="M112" s="7" t="s">
        <v>196</v>
      </c>
      <c r="N112" s="7">
        <v>1</v>
      </c>
      <c r="O112" s="6">
        <v>2</v>
      </c>
      <c r="P112" s="29">
        <v>53.7</v>
      </c>
      <c r="Q112" s="29">
        <v>53.7</v>
      </c>
      <c r="R112" s="29">
        <v>53.7</v>
      </c>
      <c r="S112" s="29"/>
      <c r="T112" s="51"/>
      <c r="U112" s="51"/>
      <c r="V112" s="51"/>
      <c r="W112" s="51"/>
      <c r="X112" s="30">
        <v>2</v>
      </c>
    </row>
    <row r="113" spans="1:24">
      <c r="A113" s="6"/>
      <c r="B113" s="6"/>
      <c r="C113" s="6"/>
      <c r="D113" s="6"/>
      <c r="E113" s="70"/>
      <c r="F113" s="6"/>
      <c r="G113" s="6"/>
      <c r="H113" s="6"/>
      <c r="I113" s="6"/>
      <c r="J113" s="6"/>
      <c r="K113" s="6"/>
      <c r="L113" s="6"/>
      <c r="M113" s="32" t="s">
        <v>117</v>
      </c>
      <c r="N113" s="32">
        <v>2</v>
      </c>
      <c r="O113" s="29">
        <v>1</v>
      </c>
      <c r="P113" s="29">
        <v>54.5</v>
      </c>
      <c r="Q113" s="6">
        <v>54.5</v>
      </c>
      <c r="R113" s="6"/>
      <c r="S113" s="6">
        <v>54.5</v>
      </c>
      <c r="T113" s="51"/>
      <c r="U113" s="51"/>
      <c r="V113" s="51"/>
      <c r="W113" s="51"/>
      <c r="X113" s="20">
        <v>2</v>
      </c>
    </row>
    <row r="114" spans="1:24" s="39" customFormat="1" ht="47.25">
      <c r="A114" s="35">
        <v>11</v>
      </c>
      <c r="B114" s="36" t="s">
        <v>24</v>
      </c>
      <c r="C114" s="37" t="s">
        <v>61</v>
      </c>
      <c r="D114" s="37">
        <v>65</v>
      </c>
      <c r="E114" s="74" t="s">
        <v>45</v>
      </c>
      <c r="F114" s="37">
        <v>1</v>
      </c>
      <c r="G114" s="37">
        <v>4</v>
      </c>
      <c r="H114" s="35">
        <v>1959</v>
      </c>
      <c r="I114" s="37" t="s">
        <v>62</v>
      </c>
      <c r="J114" s="87" t="s">
        <v>227</v>
      </c>
      <c r="K114" s="87" t="s">
        <v>228</v>
      </c>
      <c r="L114" s="37" t="s">
        <v>153</v>
      </c>
      <c r="M114" s="37" t="s">
        <v>208</v>
      </c>
      <c r="N114" s="37"/>
      <c r="O114" s="35">
        <f>O115+O116+O117+O118</f>
        <v>5</v>
      </c>
      <c r="P114" s="35">
        <f>P115+P116+P117+P118</f>
        <v>196.7</v>
      </c>
      <c r="Q114" s="35">
        <f>Q115+Q116+Q117+Q118</f>
        <v>152.4</v>
      </c>
      <c r="R114" s="35">
        <f>R115+R116+R117+R118</f>
        <v>90.3</v>
      </c>
      <c r="S114" s="35">
        <f>S115+S116+S117+S118</f>
        <v>106.4</v>
      </c>
      <c r="T114" s="88">
        <f>Q114*34410</f>
        <v>5244084</v>
      </c>
      <c r="U114" s="88">
        <v>2250782.4700000002</v>
      </c>
      <c r="V114" s="88">
        <v>2731097.33</v>
      </c>
      <c r="W114" s="88">
        <f>T114*5%</f>
        <v>262204.2</v>
      </c>
      <c r="X114" s="38"/>
    </row>
    <row r="115" spans="1:24">
      <c r="A115" s="6"/>
      <c r="B115" s="6"/>
      <c r="C115" s="6"/>
      <c r="D115" s="6"/>
      <c r="E115" s="70"/>
      <c r="F115" s="6"/>
      <c r="G115" s="6"/>
      <c r="H115" s="6"/>
      <c r="I115" s="6"/>
      <c r="J115" s="6"/>
      <c r="K115" s="6"/>
      <c r="L115" s="6"/>
      <c r="M115" s="32" t="s">
        <v>118</v>
      </c>
      <c r="N115" s="32">
        <v>1</v>
      </c>
      <c r="O115" s="29">
        <v>1</v>
      </c>
      <c r="P115" s="31">
        <v>50</v>
      </c>
      <c r="Q115" s="8">
        <v>50</v>
      </c>
      <c r="R115" s="8"/>
      <c r="S115" s="8">
        <v>50</v>
      </c>
      <c r="T115" s="51"/>
      <c r="U115" s="51"/>
      <c r="V115" s="51"/>
      <c r="W115" s="51"/>
      <c r="X115" s="20">
        <v>2</v>
      </c>
    </row>
    <row r="116" spans="1:24">
      <c r="A116" s="6"/>
      <c r="B116" s="6"/>
      <c r="C116" s="6"/>
      <c r="D116" s="6"/>
      <c r="E116" s="70"/>
      <c r="F116" s="6"/>
      <c r="G116" s="6"/>
      <c r="H116" s="6"/>
      <c r="I116" s="6"/>
      <c r="J116" s="6"/>
      <c r="K116" s="6"/>
      <c r="L116" s="6"/>
      <c r="M116" s="7" t="s">
        <v>22</v>
      </c>
      <c r="N116" s="7">
        <v>2</v>
      </c>
      <c r="O116" s="6">
        <v>0</v>
      </c>
      <c r="P116" s="29">
        <v>44.3</v>
      </c>
      <c r="Q116" s="29"/>
      <c r="R116" s="29">
        <v>44.3</v>
      </c>
      <c r="S116" s="29"/>
      <c r="T116" s="51"/>
      <c r="U116" s="51"/>
      <c r="V116" s="51"/>
      <c r="W116" s="51"/>
      <c r="X116" s="30">
        <v>2</v>
      </c>
    </row>
    <row r="117" spans="1:24" ht="22.5">
      <c r="A117" s="6"/>
      <c r="B117" s="6"/>
      <c r="C117" s="6"/>
      <c r="D117" s="6"/>
      <c r="E117" s="70"/>
      <c r="F117" s="6"/>
      <c r="G117" s="6"/>
      <c r="H117" s="6"/>
      <c r="I117" s="6"/>
      <c r="J117" s="6"/>
      <c r="K117" s="6"/>
      <c r="L117" s="6"/>
      <c r="M117" s="7" t="s">
        <v>197</v>
      </c>
      <c r="N117" s="6">
        <v>3</v>
      </c>
      <c r="O117" s="6">
        <v>2</v>
      </c>
      <c r="P117" s="6">
        <v>56.4</v>
      </c>
      <c r="Q117" s="6">
        <v>56.4</v>
      </c>
      <c r="R117" s="6"/>
      <c r="S117" s="6">
        <v>56.4</v>
      </c>
      <c r="T117" s="51"/>
      <c r="U117" s="51" t="s">
        <v>220</v>
      </c>
      <c r="V117" s="51"/>
      <c r="W117" s="51"/>
      <c r="X117" s="20">
        <v>2</v>
      </c>
    </row>
    <row r="118" spans="1:24" ht="22.5">
      <c r="A118" s="6"/>
      <c r="B118" s="6"/>
      <c r="C118" s="6"/>
      <c r="D118" s="6"/>
      <c r="E118" s="70"/>
      <c r="F118" s="6"/>
      <c r="G118" s="6"/>
      <c r="H118" s="6"/>
      <c r="I118" s="6"/>
      <c r="J118" s="6"/>
      <c r="K118" s="6"/>
      <c r="L118" s="6"/>
      <c r="M118" s="7" t="s">
        <v>14</v>
      </c>
      <c r="N118" s="6">
        <v>4</v>
      </c>
      <c r="O118" s="6">
        <v>2</v>
      </c>
      <c r="P118" s="31">
        <v>46</v>
      </c>
      <c r="Q118" s="31">
        <v>46</v>
      </c>
      <c r="R118" s="31">
        <v>46</v>
      </c>
      <c r="S118" s="29"/>
      <c r="T118" s="51"/>
      <c r="U118" s="51"/>
      <c r="V118" s="51"/>
      <c r="W118" s="51"/>
      <c r="X118" s="30">
        <v>2</v>
      </c>
    </row>
    <row r="119" spans="1:24" s="39" customFormat="1" ht="47.25">
      <c r="A119" s="35">
        <v>12</v>
      </c>
      <c r="B119" s="37" t="s">
        <v>24</v>
      </c>
      <c r="C119" s="37" t="s">
        <v>82</v>
      </c>
      <c r="D119" s="37">
        <v>66</v>
      </c>
      <c r="E119" s="74" t="s">
        <v>11</v>
      </c>
      <c r="F119" s="37">
        <v>1</v>
      </c>
      <c r="G119" s="37">
        <v>2</v>
      </c>
      <c r="H119" s="35">
        <v>1905</v>
      </c>
      <c r="I119" s="37" t="s">
        <v>83</v>
      </c>
      <c r="J119" s="87" t="s">
        <v>227</v>
      </c>
      <c r="K119" s="87" t="s">
        <v>228</v>
      </c>
      <c r="L119" s="37" t="s">
        <v>153</v>
      </c>
      <c r="M119" s="37" t="s">
        <v>209</v>
      </c>
      <c r="N119" s="37"/>
      <c r="O119" s="35">
        <f>O120+O121+O122+O123</f>
        <v>7</v>
      </c>
      <c r="P119" s="40">
        <f>P120+P121+P122+P123</f>
        <v>136.19999999999999</v>
      </c>
      <c r="Q119" s="35">
        <f>Q120+Q121+Q122+Q123</f>
        <v>108.4</v>
      </c>
      <c r="R119" s="40">
        <f>R120+R121+R122+R123</f>
        <v>136.19999999999999</v>
      </c>
      <c r="S119" s="35">
        <f>S120+S121+S122+S123</f>
        <v>0</v>
      </c>
      <c r="T119" s="88">
        <f>Q119*34410</f>
        <v>3730044</v>
      </c>
      <c r="U119" s="88">
        <v>1600950.26</v>
      </c>
      <c r="V119" s="88">
        <v>1942591.54</v>
      </c>
      <c r="W119" s="88">
        <f>T119*5%</f>
        <v>186502.2</v>
      </c>
      <c r="X119" s="38"/>
    </row>
    <row r="120" spans="1:24" ht="33.75">
      <c r="A120" s="6"/>
      <c r="B120" s="6"/>
      <c r="C120" s="6"/>
      <c r="D120" s="6"/>
      <c r="E120" s="70"/>
      <c r="F120" s="6"/>
      <c r="G120" s="6"/>
      <c r="H120" s="6"/>
      <c r="I120" s="6"/>
      <c r="J120" s="6"/>
      <c r="K120" s="6"/>
      <c r="L120" s="6"/>
      <c r="M120" s="7" t="s">
        <v>200</v>
      </c>
      <c r="N120" s="7">
        <v>1</v>
      </c>
      <c r="O120" s="6">
        <v>3</v>
      </c>
      <c r="P120" s="8">
        <v>35.5</v>
      </c>
      <c r="Q120" s="8">
        <v>35.5</v>
      </c>
      <c r="R120" s="8">
        <v>35.5</v>
      </c>
      <c r="S120" s="6"/>
      <c r="T120" s="6"/>
      <c r="U120" s="57"/>
      <c r="V120" s="51"/>
      <c r="W120" s="51"/>
      <c r="X120" s="20">
        <v>2</v>
      </c>
    </row>
    <row r="121" spans="1:24" ht="22.5">
      <c r="A121" s="6"/>
      <c r="B121" s="6"/>
      <c r="C121" s="25"/>
      <c r="D121" s="25"/>
      <c r="E121" s="75"/>
      <c r="F121" s="25"/>
      <c r="G121" s="25"/>
      <c r="H121" s="6"/>
      <c r="I121" s="6"/>
      <c r="J121" s="6"/>
      <c r="K121" s="6"/>
      <c r="L121" s="6"/>
      <c r="M121" s="7" t="s">
        <v>84</v>
      </c>
      <c r="N121" s="7">
        <v>2</v>
      </c>
      <c r="O121" s="6">
        <v>2</v>
      </c>
      <c r="P121" s="6">
        <v>32.799999999999997</v>
      </c>
      <c r="Q121" s="6">
        <v>32.799999999999997</v>
      </c>
      <c r="R121" s="6">
        <v>32.799999999999997</v>
      </c>
      <c r="S121" s="6"/>
      <c r="T121" s="6"/>
      <c r="U121" s="57"/>
      <c r="V121" s="51"/>
      <c r="W121" s="51"/>
      <c r="X121" s="20">
        <v>1</v>
      </c>
    </row>
    <row r="122" spans="1:24">
      <c r="A122" s="6"/>
      <c r="B122" s="6"/>
      <c r="C122" s="6"/>
      <c r="D122" s="6"/>
      <c r="E122" s="70"/>
      <c r="F122" s="6"/>
      <c r="G122" s="6"/>
      <c r="H122" s="6"/>
      <c r="I122" s="6"/>
      <c r="J122" s="6"/>
      <c r="K122" s="6"/>
      <c r="L122" s="6"/>
      <c r="M122" s="7" t="s">
        <v>22</v>
      </c>
      <c r="N122" s="14">
        <v>3</v>
      </c>
      <c r="O122" s="6">
        <v>0</v>
      </c>
      <c r="P122" s="6">
        <v>27.8</v>
      </c>
      <c r="Q122" s="6"/>
      <c r="R122" s="6">
        <v>27.8</v>
      </c>
      <c r="S122" s="6"/>
      <c r="T122" s="6"/>
      <c r="U122" s="57"/>
      <c r="V122" s="51"/>
      <c r="W122" s="51"/>
      <c r="X122" s="20">
        <v>1</v>
      </c>
    </row>
    <row r="123" spans="1:24" ht="22.5">
      <c r="A123" s="6"/>
      <c r="B123" s="6"/>
      <c r="C123" s="6"/>
      <c r="D123" s="6"/>
      <c r="E123" s="70"/>
      <c r="F123" s="6"/>
      <c r="G123" s="6"/>
      <c r="H123" s="6"/>
      <c r="I123" s="6"/>
      <c r="J123" s="6"/>
      <c r="K123" s="6"/>
      <c r="L123" s="6"/>
      <c r="M123" s="7" t="s">
        <v>100</v>
      </c>
      <c r="N123" s="14">
        <v>4</v>
      </c>
      <c r="O123" s="6">
        <v>2</v>
      </c>
      <c r="P123" s="6">
        <v>40.1</v>
      </c>
      <c r="Q123" s="6">
        <v>40.1</v>
      </c>
      <c r="R123" s="6">
        <v>40.1</v>
      </c>
      <c r="S123" s="6"/>
      <c r="T123" s="6"/>
      <c r="U123" s="57"/>
      <c r="V123" s="51"/>
      <c r="W123" s="51"/>
      <c r="X123" s="20">
        <v>2</v>
      </c>
    </row>
    <row r="124" spans="1:24" s="17" customFormat="1">
      <c r="A124" s="15"/>
      <c r="B124" s="15"/>
      <c r="C124" s="15"/>
      <c r="D124" s="15"/>
      <c r="E124" s="77"/>
      <c r="F124" s="15"/>
      <c r="G124" s="15"/>
      <c r="H124" s="15"/>
      <c r="I124" s="15"/>
      <c r="J124" s="15"/>
      <c r="K124" s="15"/>
      <c r="L124" s="15"/>
      <c r="M124" s="16"/>
      <c r="N124" s="15"/>
      <c r="O124" s="15"/>
      <c r="P124" s="15"/>
      <c r="Q124" s="15"/>
      <c r="R124" s="15"/>
      <c r="S124" s="15"/>
      <c r="T124" s="89"/>
      <c r="U124" s="89"/>
      <c r="V124" s="89"/>
      <c r="W124" s="89"/>
      <c r="X124" s="90"/>
    </row>
    <row r="125" spans="1:24" s="39" customFormat="1" ht="47.25">
      <c r="A125" s="35">
        <v>1</v>
      </c>
      <c r="B125" s="36" t="s">
        <v>131</v>
      </c>
      <c r="C125" s="37" t="s">
        <v>27</v>
      </c>
      <c r="D125" s="37">
        <v>50</v>
      </c>
      <c r="E125" s="74" t="s">
        <v>11</v>
      </c>
      <c r="F125" s="37">
        <v>1</v>
      </c>
      <c r="G125" s="37">
        <v>2</v>
      </c>
      <c r="H125" s="35">
        <v>1948</v>
      </c>
      <c r="I125" s="37" t="s">
        <v>28</v>
      </c>
      <c r="J125" s="87" t="s">
        <v>227</v>
      </c>
      <c r="K125" s="87" t="s">
        <v>228</v>
      </c>
      <c r="L125" s="37" t="s">
        <v>154</v>
      </c>
      <c r="M125" s="37" t="s">
        <v>175</v>
      </c>
      <c r="N125" s="37"/>
      <c r="O125" s="35">
        <f>O126+O127+O128+O129</f>
        <v>14</v>
      </c>
      <c r="P125" s="35">
        <f>P126+P127+P128+P129</f>
        <v>157.30000000000001</v>
      </c>
      <c r="Q125" s="35">
        <f>Q126+Q127+Q128+Q129</f>
        <v>157.30000000000001</v>
      </c>
      <c r="R125" s="35">
        <f>R126+R127+R128+R129</f>
        <v>129.6</v>
      </c>
      <c r="S125" s="35">
        <f>S126+S127+S128+S129</f>
        <v>27.7</v>
      </c>
      <c r="T125" s="88">
        <f>Q125*34410</f>
        <v>5412693</v>
      </c>
      <c r="U125" s="88">
        <v>2323150.15</v>
      </c>
      <c r="V125" s="88">
        <v>2818908.2</v>
      </c>
      <c r="W125" s="88">
        <f>T125*5%</f>
        <v>270634.65000000002</v>
      </c>
      <c r="X125" s="38"/>
    </row>
    <row r="126" spans="1:24" ht="36.75" customHeight="1">
      <c r="A126" s="6"/>
      <c r="B126" s="6"/>
      <c r="C126" s="6"/>
      <c r="D126" s="6"/>
      <c r="E126" s="70"/>
      <c r="F126" s="6"/>
      <c r="G126" s="6"/>
      <c r="H126" s="6"/>
      <c r="I126" s="6"/>
      <c r="J126" s="6"/>
      <c r="K126" s="6"/>
      <c r="L126" s="6"/>
      <c r="M126" s="7" t="s">
        <v>85</v>
      </c>
      <c r="N126" s="7">
        <v>1</v>
      </c>
      <c r="O126" s="6">
        <v>3</v>
      </c>
      <c r="P126" s="6">
        <v>25.6</v>
      </c>
      <c r="Q126" s="6">
        <v>25.6</v>
      </c>
      <c r="R126" s="6">
        <v>25.6</v>
      </c>
      <c r="S126" s="6"/>
      <c r="T126" s="51"/>
      <c r="U126" s="51"/>
      <c r="V126" s="51"/>
      <c r="W126" s="51"/>
      <c r="X126" s="20">
        <v>1</v>
      </c>
    </row>
    <row r="127" spans="1:24" ht="33.75">
      <c r="A127" s="6"/>
      <c r="B127" s="6"/>
      <c r="C127" s="6"/>
      <c r="D127" s="6"/>
      <c r="E127" s="70"/>
      <c r="F127" s="6"/>
      <c r="G127" s="6"/>
      <c r="H127" s="6"/>
      <c r="I127" s="6"/>
      <c r="J127" s="6"/>
      <c r="K127" s="6"/>
      <c r="L127" s="6"/>
      <c r="M127" s="7" t="s">
        <v>39</v>
      </c>
      <c r="N127" s="7">
        <v>2</v>
      </c>
      <c r="O127" s="6">
        <v>3</v>
      </c>
      <c r="P127" s="6">
        <v>27.7</v>
      </c>
      <c r="Q127" s="6">
        <v>27.7</v>
      </c>
      <c r="R127" s="6"/>
      <c r="S127" s="6">
        <v>27.7</v>
      </c>
      <c r="T127" s="51"/>
      <c r="U127" s="51"/>
      <c r="V127" s="51"/>
      <c r="W127" s="51"/>
      <c r="X127" s="20">
        <v>1</v>
      </c>
    </row>
    <row r="128" spans="1:24" ht="56.25">
      <c r="A128" s="6"/>
      <c r="B128" s="6"/>
      <c r="C128" s="6"/>
      <c r="D128" s="6"/>
      <c r="E128" s="70"/>
      <c r="F128" s="6"/>
      <c r="G128" s="6"/>
      <c r="H128" s="6"/>
      <c r="I128" s="6"/>
      <c r="J128" s="6"/>
      <c r="K128" s="6"/>
      <c r="L128" s="6"/>
      <c r="M128" s="7" t="s">
        <v>40</v>
      </c>
      <c r="N128" s="6">
        <v>3</v>
      </c>
      <c r="O128" s="6">
        <v>5</v>
      </c>
      <c r="P128" s="6">
        <v>54.1</v>
      </c>
      <c r="Q128" s="6">
        <v>54.1</v>
      </c>
      <c r="R128" s="6">
        <v>54.1</v>
      </c>
      <c r="S128" s="6"/>
      <c r="T128" s="51"/>
      <c r="U128" s="51"/>
      <c r="V128" s="51"/>
      <c r="W128" s="51"/>
      <c r="X128" s="20">
        <v>2</v>
      </c>
    </row>
    <row r="129" spans="1:27" ht="35.25" customHeight="1">
      <c r="A129" s="6"/>
      <c r="B129" s="6"/>
      <c r="C129" s="6"/>
      <c r="D129" s="6"/>
      <c r="E129" s="70"/>
      <c r="F129" s="6"/>
      <c r="G129" s="6"/>
      <c r="H129" s="6"/>
      <c r="I129" s="6"/>
      <c r="J129" s="6"/>
      <c r="K129" s="6"/>
      <c r="L129" s="6"/>
      <c r="M129" s="7" t="s">
        <v>86</v>
      </c>
      <c r="N129" s="6">
        <v>4</v>
      </c>
      <c r="O129" s="6">
        <v>3</v>
      </c>
      <c r="P129" s="6">
        <v>49.9</v>
      </c>
      <c r="Q129" s="6">
        <v>49.9</v>
      </c>
      <c r="R129" s="6">
        <v>49.9</v>
      </c>
      <c r="S129" s="6"/>
      <c r="T129" s="51"/>
      <c r="U129" s="51"/>
      <c r="V129" s="51"/>
      <c r="W129" s="51"/>
      <c r="X129" s="20">
        <v>2</v>
      </c>
    </row>
    <row r="130" spans="1:27" s="39" customFormat="1" ht="47.25">
      <c r="A130" s="35">
        <v>2</v>
      </c>
      <c r="B130" s="36" t="s">
        <v>131</v>
      </c>
      <c r="C130" s="37" t="s">
        <v>87</v>
      </c>
      <c r="D130" s="37">
        <v>66</v>
      </c>
      <c r="E130" s="74" t="s">
        <v>116</v>
      </c>
      <c r="F130" s="37">
        <v>1</v>
      </c>
      <c r="G130" s="37">
        <v>4</v>
      </c>
      <c r="H130" s="35">
        <v>1978</v>
      </c>
      <c r="I130" s="37" t="s">
        <v>88</v>
      </c>
      <c r="J130" s="87" t="s">
        <v>227</v>
      </c>
      <c r="K130" s="87" t="s">
        <v>228</v>
      </c>
      <c r="L130" s="37" t="s">
        <v>154</v>
      </c>
      <c r="M130" s="37" t="s">
        <v>215</v>
      </c>
      <c r="N130" s="37"/>
      <c r="O130" s="35">
        <f>O131+O132+O133+O134</f>
        <v>7</v>
      </c>
      <c r="P130" s="35">
        <f>P131+P132+P133+P134</f>
        <v>122.6</v>
      </c>
      <c r="Q130" s="35">
        <f>Q131+Q132+Q133+Q134</f>
        <v>60.6</v>
      </c>
      <c r="R130" s="35">
        <f>R131+R132+R133+R134</f>
        <v>122.6</v>
      </c>
      <c r="S130" s="35">
        <f>S131+S132+S133+S134</f>
        <v>0</v>
      </c>
      <c r="T130" s="88">
        <f>Q130*34410</f>
        <v>2085246</v>
      </c>
      <c r="U130" s="88">
        <v>894996.18</v>
      </c>
      <c r="V130" s="88">
        <v>1085987.52</v>
      </c>
      <c r="W130" s="88">
        <f>T130*5%</f>
        <v>104262.3</v>
      </c>
      <c r="X130" s="38"/>
    </row>
    <row r="131" spans="1:27">
      <c r="A131" s="6"/>
      <c r="B131" s="6"/>
      <c r="C131" s="6"/>
      <c r="D131" s="6"/>
      <c r="E131" s="70"/>
      <c r="F131" s="6"/>
      <c r="G131" s="6"/>
      <c r="H131" s="6"/>
      <c r="I131" s="6"/>
      <c r="J131" s="6"/>
      <c r="K131" s="6"/>
      <c r="L131" s="6"/>
      <c r="M131" s="7" t="s">
        <v>22</v>
      </c>
      <c r="N131" s="7">
        <v>1</v>
      </c>
      <c r="O131" s="6">
        <v>0</v>
      </c>
      <c r="P131" s="6">
        <v>32.6</v>
      </c>
      <c r="Q131" s="6"/>
      <c r="R131" s="6">
        <v>32.6</v>
      </c>
      <c r="S131" s="6"/>
      <c r="T131" s="51"/>
      <c r="U131" s="51"/>
      <c r="V131" s="51"/>
      <c r="W131" s="51"/>
      <c r="X131" s="20">
        <v>1</v>
      </c>
    </row>
    <row r="132" spans="1:27" ht="33.75">
      <c r="A132" s="6"/>
      <c r="B132" s="6"/>
      <c r="C132" s="42"/>
      <c r="D132" s="42"/>
      <c r="E132" s="85"/>
      <c r="F132" s="42"/>
      <c r="G132" s="42"/>
      <c r="H132" s="6"/>
      <c r="I132" s="6"/>
      <c r="J132" s="6"/>
      <c r="K132" s="6"/>
      <c r="L132" s="6"/>
      <c r="M132" s="7" t="s">
        <v>89</v>
      </c>
      <c r="N132" s="7">
        <v>2</v>
      </c>
      <c r="O132" s="6">
        <v>3</v>
      </c>
      <c r="P132" s="6">
        <v>29.1</v>
      </c>
      <c r="Q132" s="6">
        <v>29.1</v>
      </c>
      <c r="R132" s="6">
        <v>29.1</v>
      </c>
      <c r="S132" s="6"/>
      <c r="T132" s="51"/>
      <c r="U132" s="51"/>
      <c r="V132" s="51"/>
      <c r="W132" s="51"/>
      <c r="X132" s="20">
        <v>1</v>
      </c>
    </row>
    <row r="133" spans="1:27" s="24" customFormat="1" ht="18.75" customHeight="1">
      <c r="A133" s="25"/>
      <c r="B133" s="95"/>
      <c r="C133" s="96"/>
      <c r="D133" s="96"/>
      <c r="E133" s="96"/>
      <c r="F133" s="96"/>
      <c r="G133" s="96"/>
      <c r="H133" s="96"/>
      <c r="I133" s="68"/>
      <c r="J133" s="68"/>
      <c r="K133" s="68"/>
      <c r="L133" s="25"/>
      <c r="M133" s="14" t="s">
        <v>22</v>
      </c>
      <c r="N133" s="25">
        <v>3</v>
      </c>
      <c r="O133" s="25">
        <v>0</v>
      </c>
      <c r="P133" s="25">
        <v>29.4</v>
      </c>
      <c r="Q133" s="25"/>
      <c r="R133" s="25">
        <v>29.4</v>
      </c>
      <c r="S133" s="25"/>
      <c r="T133" s="56"/>
      <c r="U133" s="56"/>
      <c r="V133" s="56"/>
      <c r="W133" s="56"/>
      <c r="X133" s="57">
        <v>1</v>
      </c>
      <c r="Y133" s="95"/>
      <c r="Z133" s="96"/>
      <c r="AA133" s="96"/>
    </row>
    <row r="134" spans="1:27" ht="45">
      <c r="A134" s="6"/>
      <c r="B134" s="6"/>
      <c r="C134" s="6"/>
      <c r="D134" s="6"/>
      <c r="E134" s="70"/>
      <c r="F134" s="6"/>
      <c r="G134" s="6"/>
      <c r="H134" s="6"/>
      <c r="I134" s="6"/>
      <c r="J134" s="6"/>
      <c r="K134" s="6"/>
      <c r="L134" s="6"/>
      <c r="M134" s="7" t="s">
        <v>158</v>
      </c>
      <c r="N134" s="6">
        <v>4</v>
      </c>
      <c r="O134" s="6">
        <v>4</v>
      </c>
      <c r="P134" s="6">
        <v>31.5</v>
      </c>
      <c r="Q134" s="6">
        <v>31.5</v>
      </c>
      <c r="R134" s="6">
        <v>31.5</v>
      </c>
      <c r="S134" s="6"/>
      <c r="T134" s="51"/>
      <c r="U134" s="51"/>
      <c r="V134" s="51"/>
      <c r="W134" s="51"/>
      <c r="X134" s="20">
        <v>1</v>
      </c>
    </row>
    <row r="135" spans="1:27" s="39" customFormat="1" ht="47.25">
      <c r="A135" s="35">
        <v>3</v>
      </c>
      <c r="B135" s="36" t="s">
        <v>131</v>
      </c>
      <c r="C135" s="37" t="s">
        <v>90</v>
      </c>
      <c r="D135" s="37">
        <v>67</v>
      </c>
      <c r="E135" s="74" t="s">
        <v>116</v>
      </c>
      <c r="F135" s="37">
        <v>1</v>
      </c>
      <c r="G135" s="37">
        <v>4</v>
      </c>
      <c r="H135" s="35">
        <v>1979</v>
      </c>
      <c r="I135" s="37" t="s">
        <v>91</v>
      </c>
      <c r="J135" s="87" t="s">
        <v>227</v>
      </c>
      <c r="K135" s="87" t="s">
        <v>228</v>
      </c>
      <c r="L135" s="37" t="s">
        <v>154</v>
      </c>
      <c r="M135" s="37" t="s">
        <v>176</v>
      </c>
      <c r="N135" s="37"/>
      <c r="O135" s="35">
        <f>O136+O137+O138+O139</f>
        <v>11</v>
      </c>
      <c r="P135" s="35">
        <f>P136+P137+P138+P139</f>
        <v>131.80000000000001</v>
      </c>
      <c r="Q135" s="35">
        <f>Q136+Q137+Q138+Q139</f>
        <v>66.7</v>
      </c>
      <c r="R135" s="35">
        <f>R136+R137+R138+R139</f>
        <v>131.80000000000001</v>
      </c>
      <c r="S135" s="35">
        <f>S136+S137+S138+S139</f>
        <v>0</v>
      </c>
      <c r="T135" s="88">
        <f>Q135*34410</f>
        <v>2295147</v>
      </c>
      <c r="U135" s="88">
        <v>985086.55</v>
      </c>
      <c r="V135" s="88">
        <v>1195303.1000000001</v>
      </c>
      <c r="W135" s="88">
        <f>T135*5%</f>
        <v>114757.35</v>
      </c>
      <c r="X135" s="38"/>
    </row>
    <row r="136" spans="1:27">
      <c r="A136" s="6"/>
      <c r="B136" s="6"/>
      <c r="C136" s="6"/>
      <c r="D136" s="6"/>
      <c r="E136" s="70"/>
      <c r="F136" s="6"/>
      <c r="G136" s="6"/>
      <c r="H136" s="6"/>
      <c r="I136" s="6"/>
      <c r="J136" s="6"/>
      <c r="K136" s="6"/>
      <c r="L136" s="6"/>
      <c r="M136" s="7" t="s">
        <v>22</v>
      </c>
      <c r="N136" s="7">
        <v>1</v>
      </c>
      <c r="O136" s="6">
        <v>0</v>
      </c>
      <c r="P136" s="6">
        <v>32.700000000000003</v>
      </c>
      <c r="Q136" s="6"/>
      <c r="R136" s="6">
        <v>32.700000000000003</v>
      </c>
      <c r="S136" s="6"/>
      <c r="T136" s="51"/>
      <c r="U136" s="51"/>
      <c r="V136" s="51"/>
      <c r="W136" s="51"/>
      <c r="X136" s="20">
        <v>1</v>
      </c>
    </row>
    <row r="137" spans="1:27" ht="78.75">
      <c r="A137" s="6"/>
      <c r="B137" s="6"/>
      <c r="C137" s="6"/>
      <c r="D137" s="6"/>
      <c r="E137" s="70"/>
      <c r="F137" s="6"/>
      <c r="G137" s="6"/>
      <c r="H137" s="6"/>
      <c r="I137" s="6"/>
      <c r="J137" s="6"/>
      <c r="K137" s="6"/>
      <c r="L137" s="6"/>
      <c r="M137" s="7" t="s">
        <v>222</v>
      </c>
      <c r="N137" s="7">
        <v>2</v>
      </c>
      <c r="O137" s="6">
        <v>7</v>
      </c>
      <c r="P137" s="6">
        <v>36.9</v>
      </c>
      <c r="Q137" s="6">
        <v>36.9</v>
      </c>
      <c r="R137" s="6">
        <v>36.9</v>
      </c>
      <c r="S137" s="6"/>
      <c r="T137" s="51"/>
      <c r="U137" s="51"/>
      <c r="V137" s="51"/>
      <c r="W137" s="51"/>
      <c r="X137" s="20">
        <v>1</v>
      </c>
    </row>
    <row r="138" spans="1:27">
      <c r="A138" s="6"/>
      <c r="B138" s="6"/>
      <c r="C138" s="6"/>
      <c r="D138" s="6"/>
      <c r="E138" s="70"/>
      <c r="F138" s="6"/>
      <c r="G138" s="6"/>
      <c r="H138" s="6"/>
      <c r="I138" s="6"/>
      <c r="J138" s="6"/>
      <c r="K138" s="6"/>
      <c r="L138" s="6"/>
      <c r="M138" s="7" t="s">
        <v>22</v>
      </c>
      <c r="N138" s="6">
        <v>3</v>
      </c>
      <c r="O138" s="6">
        <v>0</v>
      </c>
      <c r="P138" s="6">
        <v>32.4</v>
      </c>
      <c r="Q138" s="6"/>
      <c r="R138" s="6">
        <v>32.4</v>
      </c>
      <c r="S138" s="6"/>
      <c r="T138" s="51"/>
      <c r="U138" s="51"/>
      <c r="V138" s="51"/>
      <c r="W138" s="51"/>
      <c r="X138" s="20">
        <v>1</v>
      </c>
    </row>
    <row r="139" spans="1:27" ht="56.25">
      <c r="A139" s="6"/>
      <c r="B139" s="6"/>
      <c r="C139" s="6"/>
      <c r="D139" s="6"/>
      <c r="E139" s="70"/>
      <c r="F139" s="6"/>
      <c r="G139" s="6"/>
      <c r="H139" s="6"/>
      <c r="I139" s="6"/>
      <c r="J139" s="6"/>
      <c r="K139" s="6"/>
      <c r="L139" s="6"/>
      <c r="M139" s="7" t="s">
        <v>221</v>
      </c>
      <c r="N139" s="6">
        <v>4</v>
      </c>
      <c r="O139" s="6">
        <v>4</v>
      </c>
      <c r="P139" s="8">
        <v>29.8</v>
      </c>
      <c r="Q139" s="8">
        <v>29.8</v>
      </c>
      <c r="R139" s="8">
        <v>29.8</v>
      </c>
      <c r="S139" s="6"/>
      <c r="T139" s="51"/>
      <c r="U139" s="51"/>
      <c r="V139" s="51"/>
      <c r="W139" s="51"/>
      <c r="X139" s="20">
        <v>1</v>
      </c>
    </row>
    <row r="140" spans="1:27" s="39" customFormat="1" ht="47.25">
      <c r="A140" s="35">
        <v>4</v>
      </c>
      <c r="B140" s="36" t="s">
        <v>131</v>
      </c>
      <c r="C140" s="37" t="s">
        <v>79</v>
      </c>
      <c r="D140" s="37">
        <v>63</v>
      </c>
      <c r="E140" s="74" t="s">
        <v>116</v>
      </c>
      <c r="F140" s="37">
        <v>1</v>
      </c>
      <c r="G140" s="37">
        <v>2</v>
      </c>
      <c r="H140" s="35">
        <v>1978</v>
      </c>
      <c r="I140" s="37" t="s">
        <v>10</v>
      </c>
      <c r="J140" s="87" t="s">
        <v>227</v>
      </c>
      <c r="K140" s="87" t="s">
        <v>228</v>
      </c>
      <c r="L140" s="37" t="s">
        <v>154</v>
      </c>
      <c r="M140" s="37" t="s">
        <v>177</v>
      </c>
      <c r="N140" s="37"/>
      <c r="O140" s="35">
        <f>O141+O142</f>
        <v>4</v>
      </c>
      <c r="P140" s="35">
        <f>P141+P142</f>
        <v>114.30000000000001</v>
      </c>
      <c r="Q140" s="35">
        <f>Q141+Q142</f>
        <v>56.6</v>
      </c>
      <c r="R140" s="35">
        <f>R141+R142</f>
        <v>114.30000000000001</v>
      </c>
      <c r="S140" s="35"/>
      <c r="T140" s="88">
        <f>Q140*34410</f>
        <v>1947606</v>
      </c>
      <c r="U140" s="88">
        <v>835920.52</v>
      </c>
      <c r="V140" s="88">
        <v>1014305.18</v>
      </c>
      <c r="W140" s="88">
        <f>T140*5%</f>
        <v>97380.3</v>
      </c>
      <c r="X140" s="38"/>
    </row>
    <row r="141" spans="1:27" ht="49.5" customHeight="1">
      <c r="A141" s="6"/>
      <c r="B141" s="6"/>
      <c r="C141" s="6"/>
      <c r="D141" s="6"/>
      <c r="E141" s="70"/>
      <c r="F141" s="6"/>
      <c r="G141" s="6"/>
      <c r="H141" s="6"/>
      <c r="I141" s="6"/>
      <c r="J141" s="6"/>
      <c r="K141" s="6"/>
      <c r="L141" s="6"/>
      <c r="M141" s="7" t="s">
        <v>80</v>
      </c>
      <c r="N141" s="7">
        <v>1</v>
      </c>
      <c r="O141" s="6">
        <v>4</v>
      </c>
      <c r="P141" s="6">
        <v>56.6</v>
      </c>
      <c r="Q141" s="6">
        <v>56.6</v>
      </c>
      <c r="R141" s="6">
        <v>56.6</v>
      </c>
      <c r="S141" s="6"/>
      <c r="T141" s="51"/>
      <c r="U141" s="51"/>
      <c r="V141" s="51"/>
      <c r="W141" s="51"/>
      <c r="X141" s="20">
        <v>2</v>
      </c>
    </row>
    <row r="142" spans="1:27">
      <c r="A142" s="6"/>
      <c r="B142" s="6"/>
      <c r="C142" s="6"/>
      <c r="D142" s="6"/>
      <c r="E142" s="70"/>
      <c r="F142" s="6"/>
      <c r="G142" s="6"/>
      <c r="H142" s="6"/>
      <c r="I142" s="6"/>
      <c r="J142" s="6"/>
      <c r="K142" s="6"/>
      <c r="L142" s="6"/>
      <c r="M142" s="7" t="s">
        <v>22</v>
      </c>
      <c r="N142" s="7">
        <v>2</v>
      </c>
      <c r="O142" s="6">
        <v>0</v>
      </c>
      <c r="P142" s="6">
        <v>57.7</v>
      </c>
      <c r="Q142" s="6"/>
      <c r="R142" s="6">
        <v>57.7</v>
      </c>
      <c r="S142" s="6"/>
      <c r="T142" s="51"/>
      <c r="U142" s="51"/>
      <c r="V142" s="51"/>
      <c r="W142" s="51"/>
      <c r="X142" s="20">
        <v>3</v>
      </c>
    </row>
    <row r="143" spans="1:27" s="39" customFormat="1" ht="47.25">
      <c r="A143" s="35">
        <v>5</v>
      </c>
      <c r="B143" s="36" t="s">
        <v>131</v>
      </c>
      <c r="C143" s="37" t="s">
        <v>55</v>
      </c>
      <c r="D143" s="37">
        <v>65</v>
      </c>
      <c r="E143" s="74" t="s">
        <v>11</v>
      </c>
      <c r="F143" s="37">
        <v>1</v>
      </c>
      <c r="G143" s="37">
        <v>3</v>
      </c>
      <c r="H143" s="35">
        <v>1980</v>
      </c>
      <c r="I143" s="37" t="s">
        <v>56</v>
      </c>
      <c r="J143" s="87" t="s">
        <v>227</v>
      </c>
      <c r="K143" s="87" t="s">
        <v>228</v>
      </c>
      <c r="L143" s="37" t="s">
        <v>154</v>
      </c>
      <c r="M143" s="37" t="s">
        <v>178</v>
      </c>
      <c r="N143" s="37"/>
      <c r="O143" s="35">
        <f>O144+O145+O146</f>
        <v>8</v>
      </c>
      <c r="P143" s="35">
        <f>P144+P145+P146</f>
        <v>129.30000000000001</v>
      </c>
      <c r="Q143" s="35">
        <f>Q144+Q145+Q146</f>
        <v>129.30000000000001</v>
      </c>
      <c r="R143" s="35">
        <f>R144+R145+R146</f>
        <v>129.30000000000001</v>
      </c>
      <c r="S143" s="35"/>
      <c r="T143" s="88">
        <f>Q143*34410</f>
        <v>4449213</v>
      </c>
      <c r="U143" s="88">
        <v>1909620.56</v>
      </c>
      <c r="V143" s="88">
        <v>2317131.79</v>
      </c>
      <c r="W143" s="88">
        <f>T143*5%</f>
        <v>222460.65000000002</v>
      </c>
      <c r="X143" s="38"/>
    </row>
    <row r="144" spans="1:27" ht="47.25" customHeight="1">
      <c r="A144" s="6"/>
      <c r="B144" s="6"/>
      <c r="C144" s="7"/>
      <c r="D144" s="7"/>
      <c r="E144" s="82"/>
      <c r="F144" s="7"/>
      <c r="G144" s="7"/>
      <c r="H144" s="6"/>
      <c r="I144" s="6"/>
      <c r="J144" s="6"/>
      <c r="K144" s="6"/>
      <c r="L144" s="6"/>
      <c r="M144" s="7" t="s">
        <v>159</v>
      </c>
      <c r="N144" s="7">
        <v>1</v>
      </c>
      <c r="O144" s="6">
        <v>4</v>
      </c>
      <c r="P144" s="6">
        <v>60.5</v>
      </c>
      <c r="Q144" s="6">
        <v>60.5</v>
      </c>
      <c r="R144" s="6">
        <v>60.5</v>
      </c>
      <c r="S144" s="6"/>
      <c r="T144" s="51"/>
      <c r="U144" s="51"/>
      <c r="V144" s="51"/>
      <c r="W144" s="51"/>
      <c r="X144" s="20">
        <v>2</v>
      </c>
    </row>
    <row r="145" spans="1:28" ht="33.75">
      <c r="A145" s="6"/>
      <c r="B145" s="6"/>
      <c r="C145" s="6"/>
      <c r="D145" s="6"/>
      <c r="E145" s="70"/>
      <c r="F145" s="6"/>
      <c r="G145" s="6"/>
      <c r="H145" s="6"/>
      <c r="I145" s="6"/>
      <c r="J145" s="6"/>
      <c r="K145" s="6"/>
      <c r="L145" s="6"/>
      <c r="M145" s="7" t="s">
        <v>29</v>
      </c>
      <c r="N145" s="7">
        <v>2</v>
      </c>
      <c r="O145" s="6">
        <v>3</v>
      </c>
      <c r="P145" s="6">
        <v>37.9</v>
      </c>
      <c r="Q145" s="6">
        <v>37.9</v>
      </c>
      <c r="R145" s="6">
        <v>37.9</v>
      </c>
      <c r="S145" s="6"/>
      <c r="T145" s="51"/>
      <c r="U145" s="6"/>
      <c r="V145" s="6"/>
      <c r="W145" s="6"/>
      <c r="X145" s="20">
        <v>1</v>
      </c>
    </row>
    <row r="146" spans="1:28">
      <c r="A146" s="6"/>
      <c r="B146" s="6"/>
      <c r="C146" s="6"/>
      <c r="D146" s="6"/>
      <c r="E146" s="70"/>
      <c r="F146" s="6"/>
      <c r="G146" s="6"/>
      <c r="H146" s="6"/>
      <c r="I146" s="6"/>
      <c r="J146" s="6"/>
      <c r="K146" s="6"/>
      <c r="L146" s="6"/>
      <c r="M146" s="7" t="s">
        <v>30</v>
      </c>
      <c r="N146" s="6">
        <v>3</v>
      </c>
      <c r="O146" s="6">
        <v>1</v>
      </c>
      <c r="P146" s="6">
        <v>30.9</v>
      </c>
      <c r="Q146" s="6">
        <v>30.9</v>
      </c>
      <c r="R146" s="6">
        <v>30.9</v>
      </c>
      <c r="S146" s="6"/>
      <c r="T146" s="6"/>
      <c r="U146" s="6"/>
      <c r="V146" s="6"/>
      <c r="W146" s="51"/>
      <c r="X146" s="20">
        <v>1</v>
      </c>
    </row>
    <row r="147" spans="1:28" s="39" customFormat="1" ht="47.25">
      <c r="A147" s="35">
        <v>6</v>
      </c>
      <c r="B147" s="36" t="s">
        <v>131</v>
      </c>
      <c r="C147" s="37" t="s">
        <v>31</v>
      </c>
      <c r="D147" s="37">
        <v>75</v>
      </c>
      <c r="E147" s="74" t="s">
        <v>11</v>
      </c>
      <c r="F147" s="37">
        <v>1</v>
      </c>
      <c r="G147" s="37">
        <v>2</v>
      </c>
      <c r="H147" s="35">
        <v>1970</v>
      </c>
      <c r="I147" s="37" t="s">
        <v>32</v>
      </c>
      <c r="J147" s="87" t="s">
        <v>227</v>
      </c>
      <c r="K147" s="87" t="s">
        <v>228</v>
      </c>
      <c r="L147" s="37" t="s">
        <v>154</v>
      </c>
      <c r="M147" s="37" t="s">
        <v>179</v>
      </c>
      <c r="N147" s="37"/>
      <c r="O147" s="35">
        <f>O148+O149</f>
        <v>1</v>
      </c>
      <c r="P147" s="35">
        <f>P148+P149</f>
        <v>90</v>
      </c>
      <c r="Q147" s="35">
        <f>Q148+Q149</f>
        <v>44.9</v>
      </c>
      <c r="R147" s="35">
        <f>R148+R149</f>
        <v>90</v>
      </c>
      <c r="S147" s="35"/>
      <c r="T147" s="88">
        <f>Q147*34410</f>
        <v>1545009</v>
      </c>
      <c r="U147" s="88">
        <v>663124.23</v>
      </c>
      <c r="V147" s="88">
        <v>804634.32</v>
      </c>
      <c r="W147" s="88">
        <f>T147*5%</f>
        <v>77250.45</v>
      </c>
      <c r="X147" s="38"/>
    </row>
    <row r="148" spans="1:28">
      <c r="A148" s="6"/>
      <c r="B148" s="6"/>
      <c r="C148" s="6"/>
      <c r="D148" s="6"/>
      <c r="E148" s="70"/>
      <c r="F148" s="6"/>
      <c r="G148" s="6"/>
      <c r="H148" s="6"/>
      <c r="I148" s="6"/>
      <c r="J148" s="6"/>
      <c r="K148" s="6"/>
      <c r="L148" s="6"/>
      <c r="M148" s="7" t="s">
        <v>41</v>
      </c>
      <c r="N148" s="7">
        <v>1</v>
      </c>
      <c r="O148" s="6">
        <v>1</v>
      </c>
      <c r="P148" s="6">
        <v>44.9</v>
      </c>
      <c r="Q148" s="6">
        <v>44.9</v>
      </c>
      <c r="R148" s="6">
        <v>44.9</v>
      </c>
      <c r="S148" s="6"/>
      <c r="T148" s="51"/>
      <c r="U148" s="51"/>
      <c r="V148" s="51"/>
      <c r="W148" s="51"/>
      <c r="X148" s="20">
        <v>2</v>
      </c>
    </row>
    <row r="149" spans="1:28">
      <c r="A149" s="6"/>
      <c r="B149" s="6"/>
      <c r="C149" s="6"/>
      <c r="D149" s="6"/>
      <c r="E149" s="70"/>
      <c r="F149" s="6"/>
      <c r="G149" s="6"/>
      <c r="H149" s="6"/>
      <c r="I149" s="6"/>
      <c r="J149" s="6"/>
      <c r="K149" s="6"/>
      <c r="L149" s="6"/>
      <c r="M149" s="7" t="s">
        <v>22</v>
      </c>
      <c r="N149" s="7">
        <v>2</v>
      </c>
      <c r="O149" s="6">
        <v>0</v>
      </c>
      <c r="P149" s="6">
        <v>45.1</v>
      </c>
      <c r="Q149" s="6"/>
      <c r="R149" s="6">
        <v>45.1</v>
      </c>
      <c r="S149" s="6"/>
      <c r="T149" s="51"/>
      <c r="U149" s="51"/>
      <c r="V149" s="51"/>
      <c r="W149" s="51"/>
      <c r="X149" s="20">
        <v>2</v>
      </c>
    </row>
    <row r="150" spans="1:28" s="39" customFormat="1" ht="47.25">
      <c r="A150" s="35">
        <v>7</v>
      </c>
      <c r="B150" s="36" t="s">
        <v>131</v>
      </c>
      <c r="C150" s="37" t="s">
        <v>33</v>
      </c>
      <c r="D150" s="37">
        <v>53</v>
      </c>
      <c r="E150" s="74" t="s">
        <v>116</v>
      </c>
      <c r="F150" s="37">
        <v>1</v>
      </c>
      <c r="G150" s="37">
        <v>2</v>
      </c>
      <c r="H150" s="35">
        <v>1981</v>
      </c>
      <c r="I150" s="37" t="s">
        <v>34</v>
      </c>
      <c r="J150" s="87" t="s">
        <v>227</v>
      </c>
      <c r="K150" s="87" t="s">
        <v>228</v>
      </c>
      <c r="L150" s="37" t="s">
        <v>154</v>
      </c>
      <c r="M150" s="37" t="s">
        <v>180</v>
      </c>
      <c r="N150" s="37"/>
      <c r="O150" s="35">
        <f>O151+O152</f>
        <v>5</v>
      </c>
      <c r="P150" s="40">
        <f>P151+P152</f>
        <v>126.5</v>
      </c>
      <c r="Q150" s="40">
        <f>Q151+Q152</f>
        <v>63.3</v>
      </c>
      <c r="R150" s="35">
        <f>R151+R152</f>
        <v>126.5</v>
      </c>
      <c r="S150" s="35">
        <f>S151+S152</f>
        <v>0</v>
      </c>
      <c r="T150" s="88">
        <f>Q150*34410</f>
        <v>2178153</v>
      </c>
      <c r="U150" s="88">
        <v>934872.25</v>
      </c>
      <c r="V150" s="88">
        <v>1134373.1000000001</v>
      </c>
      <c r="W150" s="88">
        <f>T150*5%</f>
        <v>108907.65000000001</v>
      </c>
      <c r="X150" s="38"/>
    </row>
    <row r="151" spans="1:28">
      <c r="A151" s="6"/>
      <c r="B151" s="6"/>
      <c r="C151" s="6"/>
      <c r="D151" s="6"/>
      <c r="E151" s="70"/>
      <c r="F151" s="6"/>
      <c r="G151" s="6"/>
      <c r="H151" s="6"/>
      <c r="I151" s="6"/>
      <c r="J151" s="6"/>
      <c r="K151" s="6"/>
      <c r="L151" s="6"/>
      <c r="M151" s="7" t="s">
        <v>22</v>
      </c>
      <c r="N151" s="7">
        <v>1</v>
      </c>
      <c r="O151" s="6">
        <v>0</v>
      </c>
      <c r="P151" s="6">
        <v>63.2</v>
      </c>
      <c r="Q151" s="6"/>
      <c r="R151" s="6">
        <v>63.2</v>
      </c>
      <c r="S151" s="6"/>
      <c r="T151" s="51"/>
      <c r="U151" s="51"/>
      <c r="V151" s="51"/>
      <c r="W151" s="51"/>
      <c r="X151" s="20"/>
    </row>
    <row r="152" spans="1:28" ht="56.25">
      <c r="A152" s="6"/>
      <c r="B152" s="6"/>
      <c r="C152" s="6"/>
      <c r="D152" s="6"/>
      <c r="E152" s="70"/>
      <c r="F152" s="6"/>
      <c r="G152" s="6"/>
      <c r="H152" s="6"/>
      <c r="I152" s="6"/>
      <c r="J152" s="6"/>
      <c r="K152" s="6"/>
      <c r="L152" s="6"/>
      <c r="M152" s="7" t="s">
        <v>42</v>
      </c>
      <c r="N152" s="7">
        <v>2</v>
      </c>
      <c r="O152" s="6">
        <v>5</v>
      </c>
      <c r="P152" s="6">
        <v>63.3</v>
      </c>
      <c r="Q152" s="6">
        <v>63.3</v>
      </c>
      <c r="R152" s="6">
        <v>63.3</v>
      </c>
      <c r="S152" s="6"/>
      <c r="T152" s="51"/>
      <c r="U152" s="51"/>
      <c r="V152" s="51"/>
      <c r="W152" s="51"/>
      <c r="X152" s="20">
        <v>3</v>
      </c>
    </row>
    <row r="153" spans="1:28" s="39" customFormat="1" ht="84.75">
      <c r="A153" s="35">
        <v>8</v>
      </c>
      <c r="B153" s="36" t="s">
        <v>131</v>
      </c>
      <c r="C153" s="37" t="s">
        <v>126</v>
      </c>
      <c r="D153" s="37">
        <v>56</v>
      </c>
      <c r="E153" s="74" t="s">
        <v>116</v>
      </c>
      <c r="F153" s="37">
        <v>1</v>
      </c>
      <c r="G153" s="37">
        <v>4</v>
      </c>
      <c r="H153" s="35">
        <v>1980</v>
      </c>
      <c r="I153" s="37" t="s">
        <v>127</v>
      </c>
      <c r="J153" s="87" t="s">
        <v>227</v>
      </c>
      <c r="K153" s="87" t="s">
        <v>228</v>
      </c>
      <c r="L153" s="37" t="s">
        <v>212</v>
      </c>
      <c r="M153" s="37" t="s">
        <v>181</v>
      </c>
      <c r="N153" s="37"/>
      <c r="O153" s="35">
        <f>O154+O155+O156+O157</f>
        <v>6</v>
      </c>
      <c r="P153" s="35">
        <f>P154+P155+P156+P157</f>
        <v>123.2</v>
      </c>
      <c r="Q153" s="35">
        <f>Q154+Q155+Q156+Q157</f>
        <v>123.2</v>
      </c>
      <c r="R153" s="35">
        <f>R154+R155+R156+R157</f>
        <v>31.3</v>
      </c>
      <c r="S153" s="35">
        <f>S154+S155+S156+S157</f>
        <v>91.9</v>
      </c>
      <c r="T153" s="88">
        <f>Q153*34410</f>
        <v>4239312</v>
      </c>
      <c r="U153" s="88">
        <v>1819530.18</v>
      </c>
      <c r="V153" s="88">
        <v>2207816.2200000002</v>
      </c>
      <c r="W153" s="88">
        <f>T153*5%</f>
        <v>211965.6</v>
      </c>
      <c r="X153" s="38"/>
    </row>
    <row r="154" spans="1:28" ht="33.75">
      <c r="A154" s="6"/>
      <c r="B154" s="6"/>
      <c r="C154" s="6"/>
      <c r="D154" s="6"/>
      <c r="E154" s="70"/>
      <c r="F154" s="6"/>
      <c r="G154" s="6"/>
      <c r="H154" s="6"/>
      <c r="I154" s="6"/>
      <c r="J154" s="6"/>
      <c r="K154" s="6"/>
      <c r="L154" s="65" t="s">
        <v>154</v>
      </c>
      <c r="M154" s="7" t="s">
        <v>43</v>
      </c>
      <c r="N154" s="7">
        <v>1</v>
      </c>
      <c r="O154" s="6">
        <v>3</v>
      </c>
      <c r="P154" s="6">
        <v>31.3</v>
      </c>
      <c r="Q154" s="6">
        <v>31.3</v>
      </c>
      <c r="R154" s="6">
        <v>31.3</v>
      </c>
      <c r="S154" s="6"/>
      <c r="T154" s="51">
        <f>Q154*34410</f>
        <v>1077033</v>
      </c>
      <c r="U154" s="51">
        <f>T154*0.429204122</f>
        <v>462267.00313002605</v>
      </c>
      <c r="V154" s="51">
        <f>T154-W154-U154</f>
        <v>560914.34686997393</v>
      </c>
      <c r="W154" s="51">
        <f>T154*5%</f>
        <v>53851.65</v>
      </c>
      <c r="X154" s="20">
        <v>1</v>
      </c>
      <c r="Y154" s="59">
        <f>T154+T158</f>
        <v>4239312</v>
      </c>
      <c r="Z154" s="59">
        <f>U154+U158</f>
        <v>1819530.1831300259</v>
      </c>
      <c r="AA154" s="59">
        <f>V154+V158</f>
        <v>2207816.216869974</v>
      </c>
      <c r="AB154" s="59">
        <f>W154+W158</f>
        <v>211965.6</v>
      </c>
    </row>
    <row r="155" spans="1:28">
      <c r="A155" s="6"/>
      <c r="B155" s="6"/>
      <c r="C155" s="6"/>
      <c r="D155" s="6"/>
      <c r="E155" s="70"/>
      <c r="F155" s="6"/>
      <c r="G155" s="6"/>
      <c r="H155" s="6"/>
      <c r="I155" s="6"/>
      <c r="J155" s="6"/>
      <c r="K155" s="6"/>
      <c r="L155" s="66" t="s">
        <v>155</v>
      </c>
      <c r="M155" s="7" t="s">
        <v>128</v>
      </c>
      <c r="N155" s="7">
        <v>2</v>
      </c>
      <c r="O155" s="6">
        <v>1</v>
      </c>
      <c r="P155" s="6">
        <v>29.9</v>
      </c>
      <c r="Q155" s="6">
        <v>29.9</v>
      </c>
      <c r="R155" s="6"/>
      <c r="S155" s="6">
        <v>29.9</v>
      </c>
      <c r="T155" s="60">
        <f>Q155*34410</f>
        <v>1028859</v>
      </c>
      <c r="U155" s="60">
        <f>T155*0.429204122</f>
        <v>441590.52375679801</v>
      </c>
      <c r="V155" s="60">
        <f>T155-W155-U155</f>
        <v>535825.52624320204</v>
      </c>
      <c r="W155" s="60">
        <f>T155*5%</f>
        <v>51442.950000000004</v>
      </c>
      <c r="X155" s="20">
        <v>1</v>
      </c>
    </row>
    <row r="156" spans="1:28">
      <c r="A156" s="6"/>
      <c r="B156" s="6"/>
      <c r="C156" s="6"/>
      <c r="D156" s="6"/>
      <c r="E156" s="70"/>
      <c r="F156" s="6"/>
      <c r="G156" s="6"/>
      <c r="H156" s="6"/>
      <c r="I156" s="6"/>
      <c r="J156" s="6"/>
      <c r="K156" s="6"/>
      <c r="L156" s="66" t="s">
        <v>155</v>
      </c>
      <c r="M156" s="32" t="s">
        <v>157</v>
      </c>
      <c r="N156" s="29">
        <v>3</v>
      </c>
      <c r="O156" s="29">
        <v>1</v>
      </c>
      <c r="P156" s="29">
        <v>30.5</v>
      </c>
      <c r="Q156" s="6">
        <v>30.5</v>
      </c>
      <c r="R156" s="6"/>
      <c r="S156" s="6">
        <v>30.5</v>
      </c>
      <c r="T156" s="60">
        <f>Q156*34410</f>
        <v>1049505</v>
      </c>
      <c r="U156" s="60">
        <f>T156*0.429204122</f>
        <v>450451.87205961003</v>
      </c>
      <c r="V156" s="60">
        <f>T156-W156-U156</f>
        <v>546577.87794039003</v>
      </c>
      <c r="W156" s="60">
        <f>T156*5%</f>
        <v>52475.25</v>
      </c>
      <c r="X156" s="20">
        <v>1</v>
      </c>
    </row>
    <row r="157" spans="1:28">
      <c r="A157" s="6"/>
      <c r="B157" s="6"/>
      <c r="C157" s="6"/>
      <c r="D157" s="6"/>
      <c r="E157" s="70"/>
      <c r="F157" s="6"/>
      <c r="G157" s="6"/>
      <c r="H157" s="6"/>
      <c r="I157" s="6"/>
      <c r="J157" s="6"/>
      <c r="K157" s="6"/>
      <c r="L157" s="66" t="s">
        <v>155</v>
      </c>
      <c r="M157" s="7" t="s">
        <v>129</v>
      </c>
      <c r="N157" s="6">
        <v>4</v>
      </c>
      <c r="O157" s="6">
        <v>1</v>
      </c>
      <c r="P157" s="6">
        <v>31.5</v>
      </c>
      <c r="Q157" s="6">
        <v>31.5</v>
      </c>
      <c r="R157" s="6"/>
      <c r="S157" s="6">
        <v>31.5</v>
      </c>
      <c r="T157" s="60">
        <f>Q157*34410</f>
        <v>1083915</v>
      </c>
      <c r="U157" s="60">
        <f>T157*0.429204122</f>
        <v>465220.78589763003</v>
      </c>
      <c r="V157" s="60">
        <f>T157-W157-U157</f>
        <v>564498.46410236997</v>
      </c>
      <c r="W157" s="60">
        <f>T157*5%</f>
        <v>54195.75</v>
      </c>
      <c r="X157" s="20">
        <v>1</v>
      </c>
    </row>
    <row r="158" spans="1:28">
      <c r="A158" s="10"/>
      <c r="B158" s="10"/>
      <c r="C158" s="12"/>
      <c r="D158" s="12"/>
      <c r="E158" s="83"/>
      <c r="F158" s="12"/>
      <c r="G158" s="12"/>
      <c r="H158" s="12"/>
      <c r="I158" s="12"/>
      <c r="J158" s="12"/>
      <c r="K158" s="12"/>
      <c r="L158" s="12"/>
      <c r="M158" s="10"/>
      <c r="N158" s="10"/>
      <c r="O158" s="10"/>
      <c r="P158" s="10"/>
      <c r="Q158" s="10"/>
      <c r="R158" s="10"/>
      <c r="S158" s="10"/>
      <c r="T158" s="51">
        <f>SUM(T155:T157)</f>
        <v>3162279</v>
      </c>
      <c r="U158" s="51">
        <v>1357263.18</v>
      </c>
      <c r="V158" s="51">
        <v>1646901.87</v>
      </c>
      <c r="W158" s="51">
        <v>158113.95000000001</v>
      </c>
      <c r="X158" s="20"/>
      <c r="Y158" s="59">
        <f>T158*0.429204122</f>
        <v>1357263.1817140381</v>
      </c>
      <c r="Z158" s="59">
        <f>T158-AA158-Y158</f>
        <v>1646901.8682859617</v>
      </c>
      <c r="AA158" s="59">
        <v>158113.95000000001</v>
      </c>
    </row>
    <row r="159" spans="1:28" ht="22.5">
      <c r="A159" s="9">
        <v>1</v>
      </c>
      <c r="B159" s="33" t="s">
        <v>0</v>
      </c>
      <c r="C159" s="9" t="s">
        <v>13</v>
      </c>
      <c r="D159" s="9"/>
      <c r="E159" s="84"/>
      <c r="F159" s="9"/>
      <c r="G159" s="9"/>
      <c r="H159" s="9"/>
      <c r="I159" s="9"/>
      <c r="J159" s="9"/>
      <c r="K159" s="9"/>
      <c r="L159" s="53" t="s">
        <v>156</v>
      </c>
      <c r="M159" s="1"/>
      <c r="N159" s="1"/>
      <c r="O159" s="9">
        <f t="shared" ref="O159:W159" si="2">O9+O14</f>
        <v>16</v>
      </c>
      <c r="P159" s="9">
        <f t="shared" si="2"/>
        <v>323.89999999999998</v>
      </c>
      <c r="Q159" s="9">
        <f t="shared" si="2"/>
        <v>323.89999999999998</v>
      </c>
      <c r="R159" s="9">
        <f t="shared" si="2"/>
        <v>323.89999999999998</v>
      </c>
      <c r="S159" s="9">
        <f t="shared" si="2"/>
        <v>0</v>
      </c>
      <c r="T159" s="52">
        <f t="shared" si="2"/>
        <v>11145399</v>
      </c>
      <c r="U159" s="52">
        <f t="shared" si="2"/>
        <v>4783651.1899999995</v>
      </c>
      <c r="V159" s="52">
        <f t="shared" si="2"/>
        <v>5804477.8599999994</v>
      </c>
      <c r="W159" s="52">
        <f t="shared" si="2"/>
        <v>557269.94999999995</v>
      </c>
      <c r="X159" s="20"/>
    </row>
    <row r="160" spans="1:28" ht="22.5">
      <c r="A160" s="9">
        <v>2</v>
      </c>
      <c r="B160" s="14" t="s">
        <v>130</v>
      </c>
      <c r="C160" s="42" t="s">
        <v>12</v>
      </c>
      <c r="D160" s="42"/>
      <c r="E160" s="85"/>
      <c r="F160" s="42"/>
      <c r="G160" s="42"/>
      <c r="H160" s="54"/>
      <c r="I160" s="54"/>
      <c r="J160" s="54"/>
      <c r="K160" s="54"/>
      <c r="L160" s="53" t="s">
        <v>156</v>
      </c>
      <c r="M160" s="1"/>
      <c r="N160" s="1"/>
      <c r="O160" s="9">
        <f t="shared" ref="O160:W160" si="3">O20+O33+O38+O47+O52+O55</f>
        <v>73</v>
      </c>
      <c r="P160" s="9">
        <f t="shared" si="3"/>
        <v>1299.5</v>
      </c>
      <c r="Q160" s="9">
        <f t="shared" si="3"/>
        <v>1018.8</v>
      </c>
      <c r="R160" s="9">
        <f t="shared" si="3"/>
        <v>758.30000000000007</v>
      </c>
      <c r="S160" s="9">
        <f t="shared" si="3"/>
        <v>541.20000000000005</v>
      </c>
      <c r="T160" s="52">
        <f t="shared" si="3"/>
        <v>35056908</v>
      </c>
      <c r="U160" s="52">
        <f t="shared" si="3"/>
        <v>15046569.410000002</v>
      </c>
      <c r="V160" s="52">
        <f t="shared" si="3"/>
        <v>18257493.189999998</v>
      </c>
      <c r="W160" s="52">
        <f t="shared" si="3"/>
        <v>1752845.4</v>
      </c>
      <c r="X160" s="20"/>
    </row>
    <row r="161" spans="1:24" ht="33.75">
      <c r="A161" s="9">
        <v>3</v>
      </c>
      <c r="B161" s="14" t="s">
        <v>24</v>
      </c>
      <c r="C161" s="42" t="s">
        <v>146</v>
      </c>
      <c r="D161" s="42"/>
      <c r="E161" s="85"/>
      <c r="F161" s="42"/>
      <c r="G161" s="42"/>
      <c r="H161" s="54"/>
      <c r="I161" s="54"/>
      <c r="J161" s="54"/>
      <c r="K161" s="54"/>
      <c r="L161" s="53" t="s">
        <v>156</v>
      </c>
      <c r="M161" s="54"/>
      <c r="N161" s="54"/>
      <c r="O161" s="55">
        <f t="shared" ref="O161:W161" si="4">O63+O66+O75+O86+O89+O94+O97+O100+O108+O111+O114+O119</f>
        <v>109</v>
      </c>
      <c r="P161" s="54">
        <f t="shared" si="4"/>
        <v>1928.3000000000004</v>
      </c>
      <c r="Q161" s="54">
        <f t="shared" si="4"/>
        <v>1691.1000000000001</v>
      </c>
      <c r="R161" s="54">
        <f t="shared" si="4"/>
        <v>1476.9</v>
      </c>
      <c r="S161" s="54">
        <f t="shared" si="4"/>
        <v>451.4</v>
      </c>
      <c r="T161" s="54">
        <f t="shared" si="4"/>
        <v>58190751</v>
      </c>
      <c r="U161" s="91">
        <f t="shared" si="4"/>
        <v>24975710.200000003</v>
      </c>
      <c r="V161" s="91">
        <f t="shared" si="4"/>
        <v>30305503.25</v>
      </c>
      <c r="W161" s="91">
        <f t="shared" si="4"/>
        <v>2909537.5500000007</v>
      </c>
      <c r="X161" s="20"/>
    </row>
    <row r="162" spans="1:24" ht="22.5">
      <c r="A162" s="9">
        <v>4</v>
      </c>
      <c r="B162" s="14" t="s">
        <v>131</v>
      </c>
      <c r="C162" s="42" t="s">
        <v>2</v>
      </c>
      <c r="D162" s="42"/>
      <c r="E162" s="85"/>
      <c r="F162" s="42"/>
      <c r="G162" s="42"/>
      <c r="H162" s="42"/>
      <c r="I162" s="42"/>
      <c r="J162" s="42"/>
      <c r="K162" s="42"/>
      <c r="L162" s="53" t="s">
        <v>156</v>
      </c>
      <c r="M162" s="1"/>
      <c r="N162" s="1"/>
      <c r="O162" s="9">
        <f t="shared" ref="O162:W162" si="5">O125+O130+O135+O140+O143+O147+O150+O153</f>
        <v>56</v>
      </c>
      <c r="P162" s="9">
        <f t="shared" si="5"/>
        <v>995</v>
      </c>
      <c r="Q162" s="9">
        <f t="shared" si="5"/>
        <v>701.90000000000009</v>
      </c>
      <c r="R162" s="9">
        <f t="shared" si="5"/>
        <v>875.4</v>
      </c>
      <c r="S162" s="9">
        <f t="shared" si="5"/>
        <v>119.60000000000001</v>
      </c>
      <c r="T162" s="52">
        <f t="shared" si="5"/>
        <v>24152379</v>
      </c>
      <c r="U162" s="52">
        <f t="shared" si="5"/>
        <v>10366300.620000001</v>
      </c>
      <c r="V162" s="52">
        <f t="shared" si="5"/>
        <v>12578459.43</v>
      </c>
      <c r="W162" s="52">
        <f t="shared" si="5"/>
        <v>1207618.9500000002</v>
      </c>
      <c r="X162" s="20"/>
    </row>
    <row r="163" spans="1:24">
      <c r="O163" s="4"/>
      <c r="P163" s="4"/>
      <c r="Q163" s="4"/>
      <c r="R163" s="4"/>
      <c r="S163" s="4"/>
      <c r="T163" s="51"/>
      <c r="U163" s="51"/>
      <c r="V163" s="51"/>
      <c r="W163" s="51"/>
      <c r="X163" s="20"/>
    </row>
    <row r="164" spans="1:24">
      <c r="B164" s="114" t="s">
        <v>213</v>
      </c>
      <c r="C164" s="115"/>
      <c r="D164" s="115"/>
      <c r="E164" s="115"/>
      <c r="F164" s="115"/>
      <c r="G164" s="115"/>
      <c r="H164" s="115"/>
      <c r="I164" s="115"/>
      <c r="J164" s="115"/>
      <c r="K164" s="115"/>
      <c r="L164" s="115"/>
      <c r="M164" s="115"/>
      <c r="N164" s="116"/>
      <c r="O164" s="9">
        <f t="shared" ref="O164:W164" si="6">SUM(O159:O163)</f>
        <v>254</v>
      </c>
      <c r="P164" s="34">
        <f t="shared" si="6"/>
        <v>4546.7000000000007</v>
      </c>
      <c r="Q164" s="34">
        <f t="shared" si="6"/>
        <v>3735.7000000000003</v>
      </c>
      <c r="R164" s="34">
        <f t="shared" si="6"/>
        <v>3434.5000000000005</v>
      </c>
      <c r="S164" s="34">
        <f t="shared" si="6"/>
        <v>1112.2</v>
      </c>
      <c r="T164" s="52">
        <f t="shared" si="6"/>
        <v>128545437</v>
      </c>
      <c r="U164" s="52">
        <f t="shared" si="6"/>
        <v>55172231.420000002</v>
      </c>
      <c r="V164" s="52">
        <f t="shared" si="6"/>
        <v>66945933.729999997</v>
      </c>
      <c r="W164" s="52">
        <f t="shared" si="6"/>
        <v>6427271.8500000006</v>
      </c>
      <c r="X164" s="20"/>
    </row>
    <row r="166" spans="1:24">
      <c r="B166" t="s">
        <v>236</v>
      </c>
      <c r="C166">
        <v>0.42920412200000002</v>
      </c>
    </row>
  </sheetData>
  <mergeCells count="33">
    <mergeCell ref="V4:V7"/>
    <mergeCell ref="W4:W7"/>
    <mergeCell ref="A2:A7"/>
    <mergeCell ref="C2:C7"/>
    <mergeCell ref="B2:B7"/>
    <mergeCell ref="D2:D7"/>
    <mergeCell ref="E2:E7"/>
    <mergeCell ref="F2:F7"/>
    <mergeCell ref="G2:G7"/>
    <mergeCell ref="B133:H133"/>
    <mergeCell ref="H2:H7"/>
    <mergeCell ref="B164:N164"/>
    <mergeCell ref="B84:C84"/>
    <mergeCell ref="M2:M7"/>
    <mergeCell ref="J2:J7"/>
    <mergeCell ref="I2:I7"/>
    <mergeCell ref="K2:K7"/>
    <mergeCell ref="C1:S1"/>
    <mergeCell ref="S3:S7"/>
    <mergeCell ref="O2:O7"/>
    <mergeCell ref="R3:R7"/>
    <mergeCell ref="N2:N7"/>
    <mergeCell ref="L2:L7"/>
    <mergeCell ref="Y101:AA101"/>
    <mergeCell ref="Y133:AA133"/>
    <mergeCell ref="X2:X7"/>
    <mergeCell ref="P2:P7"/>
    <mergeCell ref="R2:S2"/>
    <mergeCell ref="Q2:Q7"/>
    <mergeCell ref="T2:W2"/>
    <mergeCell ref="T3:T7"/>
    <mergeCell ref="U3:W3"/>
    <mergeCell ref="U4:U7"/>
  </mergeCells>
  <phoneticPr fontId="0" type="noConversion"/>
  <pageMargins left="0.16" right="0.18" top="0.35433070866141736" bottom="0.23622047244094491" header="0.24" footer="0.19685039370078741"/>
  <pageSetup paperSize="9" fitToHeight="100"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33"/>
    <pageSetUpPr fitToPage="1"/>
  </sheetPr>
  <dimension ref="A1:AC50"/>
  <sheetViews>
    <sheetView tabSelected="1" zoomScaleNormal="100" zoomScaleSheetLayoutView="100" workbookViewId="0">
      <pane ySplit="7650" topLeftCell="A40"/>
      <selection activeCell="C6" sqref="C6:S6"/>
      <selection pane="bottomLeft" activeCell="A40" sqref="A40"/>
    </sheetView>
  </sheetViews>
  <sheetFormatPr defaultRowHeight="12.75"/>
  <cols>
    <col min="1" max="1" width="3" customWidth="1"/>
    <col min="2" max="2" width="10.5703125" customWidth="1"/>
    <col min="3" max="3" width="12" customWidth="1"/>
    <col min="4" max="4" width="3.7109375" customWidth="1"/>
    <col min="5" max="5" width="3.42578125" style="86" customWidth="1"/>
    <col min="6" max="6" width="3.28515625" customWidth="1"/>
    <col min="7" max="7" width="3.140625" customWidth="1"/>
    <col min="8" max="8" width="5.28515625" customWidth="1"/>
    <col min="9" max="9" width="10.42578125" customWidth="1"/>
    <col min="10" max="10" width="4.5703125" customWidth="1"/>
    <col min="11" max="11" width="3.7109375" customWidth="1"/>
    <col min="12" max="12" width="15.28515625" customWidth="1"/>
    <col min="13" max="13" width="35.5703125" customWidth="1"/>
    <col min="14" max="14" width="3.42578125" customWidth="1"/>
    <col min="15" max="15" width="4" customWidth="1"/>
    <col min="16" max="16" width="7.140625" customWidth="1"/>
    <col min="17" max="17" width="6.28515625" customWidth="1"/>
    <col min="18" max="18" width="5.85546875" customWidth="1"/>
    <col min="19" max="19" width="5.42578125" customWidth="1"/>
    <col min="20" max="20" width="11.140625" customWidth="1"/>
    <col min="21" max="22" width="10.140625" customWidth="1"/>
    <col min="23" max="23" width="9.7109375" customWidth="1"/>
    <col min="24" max="24" width="4.5703125" style="21" customWidth="1"/>
    <col min="25" max="25" width="13" customWidth="1"/>
    <col min="26" max="27" width="10.5703125" bestFit="1" customWidth="1"/>
    <col min="28" max="28" width="9.5703125" bestFit="1" customWidth="1"/>
  </cols>
  <sheetData>
    <row r="1" spans="1:29">
      <c r="T1" s="125" t="s">
        <v>237</v>
      </c>
      <c r="U1" s="125"/>
      <c r="V1" s="125"/>
      <c r="W1" s="125"/>
    </row>
    <row r="2" spans="1:29">
      <c r="T2" s="125" t="s">
        <v>238</v>
      </c>
      <c r="U2" s="125"/>
      <c r="V2" s="125"/>
      <c r="W2" s="125"/>
    </row>
    <row r="3" spans="1:29">
      <c r="T3" s="125" t="s">
        <v>239</v>
      </c>
      <c r="U3" s="125"/>
      <c r="V3" s="125"/>
      <c r="W3" s="125"/>
    </row>
    <row r="4" spans="1:29">
      <c r="T4" s="125" t="s">
        <v>240</v>
      </c>
      <c r="U4" s="125"/>
      <c r="V4" s="125"/>
      <c r="W4" s="125"/>
    </row>
    <row r="5" spans="1:29" ht="15" customHeight="1">
      <c r="T5" s="124" t="s">
        <v>241</v>
      </c>
      <c r="U5" s="124"/>
      <c r="V5" s="124"/>
      <c r="W5" s="124"/>
    </row>
    <row r="6" spans="1:29" ht="25.5" customHeight="1" thickBot="1">
      <c r="A6" s="3"/>
      <c r="B6" s="3"/>
      <c r="C6" s="111" t="s">
        <v>242</v>
      </c>
      <c r="D6" s="111"/>
      <c r="E6" s="111"/>
      <c r="F6" s="111"/>
      <c r="G6" s="111"/>
      <c r="H6" s="111"/>
      <c r="I6" s="111"/>
      <c r="J6" s="111"/>
      <c r="K6" s="111"/>
      <c r="L6" s="111"/>
      <c r="M6" s="111"/>
      <c r="N6" s="111"/>
      <c r="O6" s="111"/>
      <c r="P6" s="111"/>
      <c r="Q6" s="111"/>
      <c r="R6" s="111"/>
      <c r="S6" s="111"/>
      <c r="T6" s="50"/>
      <c r="U6" s="50"/>
      <c r="V6" s="50"/>
      <c r="W6" s="50"/>
      <c r="X6" s="18"/>
      <c r="Y6" s="2"/>
      <c r="Z6" s="2"/>
      <c r="AA6" s="2"/>
      <c r="AB6" s="2"/>
      <c r="AC6" s="2"/>
    </row>
    <row r="7" spans="1:29" s="4" customFormat="1" ht="11.25" customHeight="1">
      <c r="A7" s="119" t="s">
        <v>19</v>
      </c>
      <c r="B7" s="119" t="s">
        <v>67</v>
      </c>
      <c r="C7" s="107" t="s">
        <v>21</v>
      </c>
      <c r="D7" s="112" t="s">
        <v>35</v>
      </c>
      <c r="E7" s="112" t="s">
        <v>38</v>
      </c>
      <c r="F7" s="112" t="s">
        <v>36</v>
      </c>
      <c r="G7" s="112" t="s">
        <v>37</v>
      </c>
      <c r="H7" s="112" t="s">
        <v>20</v>
      </c>
      <c r="I7" s="119" t="s">
        <v>53</v>
      </c>
      <c r="J7" s="112" t="s">
        <v>225</v>
      </c>
      <c r="K7" s="112" t="s">
        <v>226</v>
      </c>
      <c r="L7" s="98" t="s">
        <v>145</v>
      </c>
      <c r="M7" s="119" t="s">
        <v>48</v>
      </c>
      <c r="N7" s="98" t="s">
        <v>23</v>
      </c>
      <c r="O7" s="98" t="s">
        <v>52</v>
      </c>
      <c r="P7" s="98" t="s">
        <v>54</v>
      </c>
      <c r="Q7" s="98" t="s">
        <v>135</v>
      </c>
      <c r="R7" s="99" t="s">
        <v>18</v>
      </c>
      <c r="S7" s="100"/>
      <c r="T7" s="101" t="s">
        <v>147</v>
      </c>
      <c r="U7" s="102"/>
      <c r="V7" s="102"/>
      <c r="W7" s="103"/>
      <c r="X7" s="97" t="s">
        <v>44</v>
      </c>
    </row>
    <row r="8" spans="1:29" s="4" customFormat="1" ht="11.25" customHeight="1">
      <c r="A8" s="120"/>
      <c r="B8" s="120"/>
      <c r="C8" s="107"/>
      <c r="D8" s="109"/>
      <c r="E8" s="109"/>
      <c r="F8" s="109"/>
      <c r="G8" s="109"/>
      <c r="H8" s="109"/>
      <c r="I8" s="120"/>
      <c r="J8" s="109"/>
      <c r="K8" s="109"/>
      <c r="L8" s="98"/>
      <c r="M8" s="120"/>
      <c r="N8" s="98"/>
      <c r="O8" s="98"/>
      <c r="P8" s="98"/>
      <c r="Q8" s="98"/>
      <c r="R8" s="112" t="s">
        <v>16</v>
      </c>
      <c r="S8" s="112" t="s">
        <v>17</v>
      </c>
      <c r="T8" s="104" t="s">
        <v>151</v>
      </c>
      <c r="U8" s="107" t="s">
        <v>148</v>
      </c>
      <c r="V8" s="107"/>
      <c r="W8" s="108"/>
      <c r="X8" s="97"/>
    </row>
    <row r="9" spans="1:29" s="4" customFormat="1" ht="11.25" customHeight="1">
      <c r="A9" s="120"/>
      <c r="B9" s="120"/>
      <c r="C9" s="107"/>
      <c r="D9" s="109"/>
      <c r="E9" s="109"/>
      <c r="F9" s="109"/>
      <c r="G9" s="109"/>
      <c r="H9" s="109"/>
      <c r="I9" s="120"/>
      <c r="J9" s="109"/>
      <c r="K9" s="109"/>
      <c r="L9" s="98"/>
      <c r="M9" s="120"/>
      <c r="N9" s="98"/>
      <c r="O9" s="98"/>
      <c r="P9" s="98"/>
      <c r="Q9" s="98"/>
      <c r="R9" s="109"/>
      <c r="S9" s="109"/>
      <c r="T9" s="105"/>
      <c r="U9" s="109" t="s">
        <v>234</v>
      </c>
      <c r="V9" s="109" t="s">
        <v>235</v>
      </c>
      <c r="W9" s="122" t="s">
        <v>149</v>
      </c>
      <c r="X9" s="97"/>
    </row>
    <row r="10" spans="1:29" s="4" customFormat="1" ht="11.25">
      <c r="A10" s="120"/>
      <c r="B10" s="120"/>
      <c r="C10" s="107"/>
      <c r="D10" s="109"/>
      <c r="E10" s="109"/>
      <c r="F10" s="109"/>
      <c r="G10" s="109"/>
      <c r="H10" s="109"/>
      <c r="I10" s="120"/>
      <c r="J10" s="109"/>
      <c r="K10" s="109"/>
      <c r="L10" s="98"/>
      <c r="M10" s="120"/>
      <c r="N10" s="98"/>
      <c r="O10" s="98"/>
      <c r="P10" s="98"/>
      <c r="Q10" s="98"/>
      <c r="R10" s="109"/>
      <c r="S10" s="109"/>
      <c r="T10" s="105"/>
      <c r="U10" s="109"/>
      <c r="V10" s="109"/>
      <c r="W10" s="122"/>
      <c r="X10" s="97"/>
    </row>
    <row r="11" spans="1:29" s="4" customFormat="1" ht="11.25">
      <c r="A11" s="120"/>
      <c r="B11" s="120"/>
      <c r="C11" s="107"/>
      <c r="D11" s="109"/>
      <c r="E11" s="109"/>
      <c r="F11" s="109"/>
      <c r="G11" s="109"/>
      <c r="H11" s="109"/>
      <c r="I11" s="120"/>
      <c r="J11" s="109"/>
      <c r="K11" s="109"/>
      <c r="L11" s="98"/>
      <c r="M11" s="120"/>
      <c r="N11" s="98"/>
      <c r="O11" s="98"/>
      <c r="P11" s="98"/>
      <c r="Q11" s="98"/>
      <c r="R11" s="109"/>
      <c r="S11" s="109"/>
      <c r="T11" s="105"/>
      <c r="U11" s="109"/>
      <c r="V11" s="109"/>
      <c r="W11" s="122"/>
      <c r="X11" s="97"/>
    </row>
    <row r="12" spans="1:29" s="4" customFormat="1" ht="84.75" customHeight="1" thickBot="1">
      <c r="A12" s="121"/>
      <c r="B12" s="121"/>
      <c r="C12" s="107"/>
      <c r="D12" s="113"/>
      <c r="E12" s="113"/>
      <c r="F12" s="113"/>
      <c r="G12" s="113"/>
      <c r="H12" s="113"/>
      <c r="I12" s="121"/>
      <c r="J12" s="113"/>
      <c r="K12" s="113"/>
      <c r="L12" s="98"/>
      <c r="M12" s="121"/>
      <c r="N12" s="98"/>
      <c r="O12" s="98"/>
      <c r="P12" s="98"/>
      <c r="Q12" s="98"/>
      <c r="R12" s="113"/>
      <c r="S12" s="113"/>
      <c r="T12" s="106"/>
      <c r="U12" s="110"/>
      <c r="V12" s="110"/>
      <c r="W12" s="123"/>
      <c r="X12" s="97"/>
    </row>
    <row r="13" spans="1:29" s="39" customFormat="1" ht="47.25">
      <c r="A13" s="35">
        <v>1</v>
      </c>
      <c r="B13" s="36" t="s">
        <v>131</v>
      </c>
      <c r="C13" s="37" t="s">
        <v>27</v>
      </c>
      <c r="D13" s="37">
        <v>50</v>
      </c>
      <c r="E13" s="74" t="s">
        <v>11</v>
      </c>
      <c r="F13" s="37">
        <v>1</v>
      </c>
      <c r="G13" s="37">
        <v>2</v>
      </c>
      <c r="H13" s="35">
        <v>1948</v>
      </c>
      <c r="I13" s="37" t="s">
        <v>28</v>
      </c>
      <c r="J13" s="87" t="s">
        <v>227</v>
      </c>
      <c r="K13" s="87" t="s">
        <v>228</v>
      </c>
      <c r="L13" s="37" t="s">
        <v>154</v>
      </c>
      <c r="M13" s="37" t="s">
        <v>175</v>
      </c>
      <c r="N13" s="37"/>
      <c r="O13" s="35">
        <f>O14+O15+O16+O17</f>
        <v>14</v>
      </c>
      <c r="P13" s="35">
        <f>P14+P15+P16+P17</f>
        <v>157.30000000000001</v>
      </c>
      <c r="Q13" s="35">
        <f>Q14+Q15+Q16+Q17</f>
        <v>157.30000000000001</v>
      </c>
      <c r="R13" s="35">
        <f>R14+R15+R16+R17</f>
        <v>129.6</v>
      </c>
      <c r="S13" s="35">
        <f>S14+S15+S16+S17</f>
        <v>27.7</v>
      </c>
      <c r="T13" s="88">
        <f>Q13*34410</f>
        <v>5412693</v>
      </c>
      <c r="U13" s="88">
        <v>2323150.15</v>
      </c>
      <c r="V13" s="88">
        <v>2818908.2</v>
      </c>
      <c r="W13" s="88">
        <f>T13*5%</f>
        <v>270634.65000000002</v>
      </c>
      <c r="X13" s="38"/>
    </row>
    <row r="14" spans="1:29" ht="18" customHeight="1">
      <c r="A14" s="6"/>
      <c r="B14" s="6"/>
      <c r="C14" s="6"/>
      <c r="D14" s="6"/>
      <c r="E14" s="70"/>
      <c r="F14" s="6"/>
      <c r="G14" s="6"/>
      <c r="H14" s="6"/>
      <c r="I14" s="6"/>
      <c r="J14" s="6"/>
      <c r="K14" s="6"/>
      <c r="L14" s="6"/>
      <c r="M14" s="7"/>
      <c r="N14" s="7">
        <v>1</v>
      </c>
      <c r="O14" s="6">
        <v>3</v>
      </c>
      <c r="P14" s="6">
        <v>25.6</v>
      </c>
      <c r="Q14" s="6">
        <v>25.6</v>
      </c>
      <c r="R14" s="6">
        <v>25.6</v>
      </c>
      <c r="S14" s="6"/>
      <c r="T14" s="51"/>
      <c r="U14" s="51"/>
      <c r="V14" s="51"/>
      <c r="W14" s="51"/>
      <c r="X14" s="20">
        <v>1</v>
      </c>
    </row>
    <row r="15" spans="1:29">
      <c r="A15" s="6"/>
      <c r="B15" s="6"/>
      <c r="C15" s="6"/>
      <c r="D15" s="6"/>
      <c r="E15" s="70"/>
      <c r="F15" s="6"/>
      <c r="G15" s="6"/>
      <c r="H15" s="6"/>
      <c r="I15" s="6"/>
      <c r="J15" s="6"/>
      <c r="K15" s="6"/>
      <c r="L15" s="6"/>
      <c r="M15" s="7"/>
      <c r="N15" s="7">
        <v>2</v>
      </c>
      <c r="O15" s="6">
        <v>3</v>
      </c>
      <c r="P15" s="6">
        <v>27.7</v>
      </c>
      <c r="Q15" s="6">
        <v>27.7</v>
      </c>
      <c r="R15" s="6"/>
      <c r="S15" s="6">
        <v>27.7</v>
      </c>
      <c r="T15" s="51"/>
      <c r="U15" s="51"/>
      <c r="V15" s="51"/>
      <c r="W15" s="51"/>
      <c r="X15" s="20">
        <v>1</v>
      </c>
    </row>
    <row r="16" spans="1:29">
      <c r="A16" s="6"/>
      <c r="B16" s="6"/>
      <c r="C16" s="6"/>
      <c r="D16" s="6"/>
      <c r="E16" s="70"/>
      <c r="F16" s="6"/>
      <c r="G16" s="6"/>
      <c r="H16" s="6"/>
      <c r="I16" s="6"/>
      <c r="J16" s="6"/>
      <c r="K16" s="6"/>
      <c r="L16" s="6"/>
      <c r="M16" s="7"/>
      <c r="N16" s="6">
        <v>3</v>
      </c>
      <c r="O16" s="6">
        <v>5</v>
      </c>
      <c r="P16" s="6">
        <v>54.1</v>
      </c>
      <c r="Q16" s="6">
        <v>54.1</v>
      </c>
      <c r="R16" s="6">
        <v>54.1</v>
      </c>
      <c r="S16" s="6"/>
      <c r="T16" s="51"/>
      <c r="U16" s="51"/>
      <c r="V16" s="51"/>
      <c r="W16" s="51"/>
      <c r="X16" s="20">
        <v>2</v>
      </c>
    </row>
    <row r="17" spans="1:27" ht="18.75" customHeight="1">
      <c r="A17" s="6"/>
      <c r="B17" s="6"/>
      <c r="C17" s="6"/>
      <c r="D17" s="6"/>
      <c r="E17" s="70"/>
      <c r="F17" s="6"/>
      <c r="G17" s="6"/>
      <c r="H17" s="6"/>
      <c r="I17" s="6"/>
      <c r="J17" s="6"/>
      <c r="K17" s="6"/>
      <c r="L17" s="6"/>
      <c r="M17" s="7"/>
      <c r="N17" s="6">
        <v>4</v>
      </c>
      <c r="O17" s="6">
        <v>3</v>
      </c>
      <c r="P17" s="6">
        <v>49.9</v>
      </c>
      <c r="Q17" s="6">
        <v>49.9</v>
      </c>
      <c r="R17" s="6">
        <v>49.9</v>
      </c>
      <c r="S17" s="6"/>
      <c r="T17" s="51"/>
      <c r="U17" s="51"/>
      <c r="V17" s="51"/>
      <c r="W17" s="51"/>
      <c r="X17" s="20">
        <v>2</v>
      </c>
    </row>
    <row r="18" spans="1:27" s="39" customFormat="1" ht="47.25">
      <c r="A18" s="35">
        <v>2</v>
      </c>
      <c r="B18" s="36" t="s">
        <v>131</v>
      </c>
      <c r="C18" s="37" t="s">
        <v>87</v>
      </c>
      <c r="D18" s="37">
        <v>66</v>
      </c>
      <c r="E18" s="74" t="s">
        <v>116</v>
      </c>
      <c r="F18" s="37">
        <v>1</v>
      </c>
      <c r="G18" s="37">
        <v>4</v>
      </c>
      <c r="H18" s="35">
        <v>1978</v>
      </c>
      <c r="I18" s="37" t="s">
        <v>88</v>
      </c>
      <c r="J18" s="87" t="s">
        <v>227</v>
      </c>
      <c r="K18" s="87" t="s">
        <v>228</v>
      </c>
      <c r="L18" s="37" t="s">
        <v>154</v>
      </c>
      <c r="M18" s="37" t="s">
        <v>215</v>
      </c>
      <c r="N18" s="37"/>
      <c r="O18" s="35">
        <f>O19+O20+O21+O22</f>
        <v>7</v>
      </c>
      <c r="P18" s="35">
        <f>P19+P20+P21+P22</f>
        <v>122.6</v>
      </c>
      <c r="Q18" s="35">
        <f>Q19+Q20+Q21+Q22</f>
        <v>60.6</v>
      </c>
      <c r="R18" s="35">
        <f>R19+R20+R21+R22</f>
        <v>122.6</v>
      </c>
      <c r="S18" s="35">
        <f>S19+S20+S21+S22</f>
        <v>0</v>
      </c>
      <c r="T18" s="88">
        <f>Q18*34410</f>
        <v>2085246</v>
      </c>
      <c r="U18" s="88">
        <v>894996.18</v>
      </c>
      <c r="V18" s="88">
        <v>1085987.52</v>
      </c>
      <c r="W18" s="88">
        <f>T18*5%</f>
        <v>104262.3</v>
      </c>
      <c r="X18" s="38"/>
    </row>
    <row r="19" spans="1:27">
      <c r="A19" s="6"/>
      <c r="B19" s="6"/>
      <c r="C19" s="6"/>
      <c r="D19" s="6"/>
      <c r="E19" s="70"/>
      <c r="F19" s="6"/>
      <c r="G19" s="6"/>
      <c r="H19" s="6"/>
      <c r="I19" s="6"/>
      <c r="J19" s="6"/>
      <c r="K19" s="6"/>
      <c r="L19" s="6"/>
      <c r="M19" s="7"/>
      <c r="N19" s="7">
        <v>1</v>
      </c>
      <c r="O19" s="6">
        <v>0</v>
      </c>
      <c r="P19" s="6">
        <v>32.6</v>
      </c>
      <c r="Q19" s="6"/>
      <c r="R19" s="6">
        <v>32.6</v>
      </c>
      <c r="S19" s="6"/>
      <c r="T19" s="51"/>
      <c r="U19" s="51"/>
      <c r="V19" s="51"/>
      <c r="W19" s="51"/>
      <c r="X19" s="20">
        <v>1</v>
      </c>
    </row>
    <row r="20" spans="1:27">
      <c r="A20" s="6"/>
      <c r="B20" s="6"/>
      <c r="C20" s="42"/>
      <c r="D20" s="42"/>
      <c r="E20" s="85"/>
      <c r="F20" s="42"/>
      <c r="G20" s="42"/>
      <c r="H20" s="6"/>
      <c r="I20" s="6"/>
      <c r="J20" s="6"/>
      <c r="K20" s="6"/>
      <c r="L20" s="6"/>
      <c r="M20" s="7"/>
      <c r="N20" s="7">
        <v>2</v>
      </c>
      <c r="O20" s="6">
        <v>3</v>
      </c>
      <c r="P20" s="6">
        <v>29.1</v>
      </c>
      <c r="Q20" s="6">
        <v>29.1</v>
      </c>
      <c r="R20" s="6">
        <v>29.1</v>
      </c>
      <c r="S20" s="6"/>
      <c r="T20" s="51"/>
      <c r="U20" s="51"/>
      <c r="V20" s="51"/>
      <c r="W20" s="51"/>
      <c r="X20" s="20">
        <v>1</v>
      </c>
    </row>
    <row r="21" spans="1:27" s="24" customFormat="1" ht="18.75" customHeight="1">
      <c r="A21" s="25"/>
      <c r="B21" s="95"/>
      <c r="C21" s="96"/>
      <c r="D21" s="96"/>
      <c r="E21" s="96"/>
      <c r="F21" s="96"/>
      <c r="G21" s="96"/>
      <c r="H21" s="96"/>
      <c r="I21" s="68"/>
      <c r="J21" s="68"/>
      <c r="K21" s="68"/>
      <c r="L21" s="25"/>
      <c r="M21" s="14"/>
      <c r="N21" s="25">
        <v>3</v>
      </c>
      <c r="O21" s="25">
        <v>0</v>
      </c>
      <c r="P21" s="25">
        <v>29.4</v>
      </c>
      <c r="Q21" s="25"/>
      <c r="R21" s="25">
        <v>29.4</v>
      </c>
      <c r="S21" s="25"/>
      <c r="T21" s="56"/>
      <c r="U21" s="56"/>
      <c r="V21" s="56"/>
      <c r="W21" s="56"/>
      <c r="X21" s="57">
        <v>1</v>
      </c>
      <c r="Y21" s="95"/>
      <c r="Z21" s="96"/>
      <c r="AA21" s="96"/>
    </row>
    <row r="22" spans="1:27">
      <c r="A22" s="6"/>
      <c r="B22" s="6"/>
      <c r="C22" s="6"/>
      <c r="D22" s="6"/>
      <c r="E22" s="70"/>
      <c r="F22" s="6"/>
      <c r="G22" s="6"/>
      <c r="H22" s="6"/>
      <c r="I22" s="6"/>
      <c r="J22" s="6"/>
      <c r="K22" s="6"/>
      <c r="L22" s="6"/>
      <c r="M22" s="7"/>
      <c r="N22" s="6">
        <v>4</v>
      </c>
      <c r="O22" s="6">
        <v>4</v>
      </c>
      <c r="P22" s="6">
        <v>31.5</v>
      </c>
      <c r="Q22" s="6">
        <v>31.5</v>
      </c>
      <c r="R22" s="6">
        <v>31.5</v>
      </c>
      <c r="S22" s="6"/>
      <c r="T22" s="51"/>
      <c r="U22" s="51"/>
      <c r="V22" s="51"/>
      <c r="W22" s="51"/>
      <c r="X22" s="20">
        <v>1</v>
      </c>
    </row>
    <row r="23" spans="1:27" s="39" customFormat="1" ht="47.25">
      <c r="A23" s="35">
        <v>3</v>
      </c>
      <c r="B23" s="36" t="s">
        <v>131</v>
      </c>
      <c r="C23" s="37" t="s">
        <v>90</v>
      </c>
      <c r="D23" s="37">
        <v>67</v>
      </c>
      <c r="E23" s="74" t="s">
        <v>116</v>
      </c>
      <c r="F23" s="37">
        <v>1</v>
      </c>
      <c r="G23" s="37">
        <v>4</v>
      </c>
      <c r="H23" s="35">
        <v>1979</v>
      </c>
      <c r="I23" s="37" t="s">
        <v>91</v>
      </c>
      <c r="J23" s="87" t="s">
        <v>227</v>
      </c>
      <c r="K23" s="87" t="s">
        <v>228</v>
      </c>
      <c r="L23" s="37" t="s">
        <v>154</v>
      </c>
      <c r="M23" s="37" t="s">
        <v>176</v>
      </c>
      <c r="N23" s="37"/>
      <c r="O23" s="35">
        <f>O24+O25+O26+O27</f>
        <v>11</v>
      </c>
      <c r="P23" s="35">
        <f>P24+P25+P26+P27</f>
        <v>131.80000000000001</v>
      </c>
      <c r="Q23" s="35">
        <f>Q24+Q25+Q26+Q27</f>
        <v>66.7</v>
      </c>
      <c r="R23" s="35">
        <f>R24+R25+R26+R27</f>
        <v>131.80000000000001</v>
      </c>
      <c r="S23" s="35">
        <f>S24+S25+S26+S27</f>
        <v>0</v>
      </c>
      <c r="T23" s="88">
        <f>Q23*34410</f>
        <v>2295147</v>
      </c>
      <c r="U23" s="88">
        <v>985086.55</v>
      </c>
      <c r="V23" s="88">
        <v>1195303.1000000001</v>
      </c>
      <c r="W23" s="88">
        <f>T23*5%</f>
        <v>114757.35</v>
      </c>
      <c r="X23" s="38"/>
    </row>
    <row r="24" spans="1:27">
      <c r="A24" s="6"/>
      <c r="B24" s="6"/>
      <c r="C24" s="6"/>
      <c r="D24" s="6"/>
      <c r="E24" s="70"/>
      <c r="F24" s="6"/>
      <c r="G24" s="6"/>
      <c r="H24" s="6"/>
      <c r="I24" s="6"/>
      <c r="J24" s="6"/>
      <c r="K24" s="6"/>
      <c r="L24" s="6"/>
      <c r="M24" s="7"/>
      <c r="N24" s="7">
        <v>1</v>
      </c>
      <c r="O24" s="6">
        <v>0</v>
      </c>
      <c r="P24" s="6">
        <v>32.700000000000003</v>
      </c>
      <c r="Q24" s="6"/>
      <c r="R24" s="6">
        <v>32.700000000000003</v>
      </c>
      <c r="S24" s="6"/>
      <c r="T24" s="51"/>
      <c r="U24" s="51"/>
      <c r="V24" s="51"/>
      <c r="W24" s="51"/>
      <c r="X24" s="20">
        <v>1</v>
      </c>
    </row>
    <row r="25" spans="1:27">
      <c r="A25" s="6"/>
      <c r="B25" s="6"/>
      <c r="C25" s="6"/>
      <c r="D25" s="6"/>
      <c r="E25" s="70"/>
      <c r="F25" s="6"/>
      <c r="G25" s="6"/>
      <c r="H25" s="6"/>
      <c r="I25" s="6"/>
      <c r="J25" s="6"/>
      <c r="K25" s="6"/>
      <c r="L25" s="6"/>
      <c r="M25" s="7"/>
      <c r="N25" s="7">
        <v>2</v>
      </c>
      <c r="O25" s="6">
        <v>7</v>
      </c>
      <c r="P25" s="6">
        <v>36.9</v>
      </c>
      <c r="Q25" s="6">
        <v>36.9</v>
      </c>
      <c r="R25" s="6">
        <v>36.9</v>
      </c>
      <c r="S25" s="6"/>
      <c r="T25" s="51"/>
      <c r="U25" s="51"/>
      <c r="V25" s="51"/>
      <c r="W25" s="51"/>
      <c r="X25" s="20">
        <v>1</v>
      </c>
    </row>
    <row r="26" spans="1:27">
      <c r="A26" s="6"/>
      <c r="B26" s="6"/>
      <c r="C26" s="6"/>
      <c r="D26" s="6"/>
      <c r="E26" s="70"/>
      <c r="F26" s="6"/>
      <c r="G26" s="6"/>
      <c r="H26" s="6"/>
      <c r="I26" s="6"/>
      <c r="J26" s="6"/>
      <c r="K26" s="6"/>
      <c r="L26" s="6"/>
      <c r="M26" s="7"/>
      <c r="N26" s="6">
        <v>3</v>
      </c>
      <c r="O26" s="6">
        <v>0</v>
      </c>
      <c r="P26" s="6">
        <v>32.4</v>
      </c>
      <c r="Q26" s="6"/>
      <c r="R26" s="6">
        <v>32.4</v>
      </c>
      <c r="S26" s="6"/>
      <c r="T26" s="51"/>
      <c r="U26" s="51"/>
      <c r="V26" s="51"/>
      <c r="W26" s="51"/>
      <c r="X26" s="20">
        <v>1</v>
      </c>
    </row>
    <row r="27" spans="1:27">
      <c r="A27" s="6"/>
      <c r="B27" s="6"/>
      <c r="C27" s="6"/>
      <c r="D27" s="6"/>
      <c r="E27" s="70"/>
      <c r="F27" s="6"/>
      <c r="G27" s="6"/>
      <c r="H27" s="6"/>
      <c r="I27" s="6"/>
      <c r="J27" s="6"/>
      <c r="K27" s="6"/>
      <c r="L27" s="6"/>
      <c r="M27" s="7"/>
      <c r="N27" s="6">
        <v>4</v>
      </c>
      <c r="O27" s="6">
        <v>4</v>
      </c>
      <c r="P27" s="8">
        <v>29.8</v>
      </c>
      <c r="Q27" s="8">
        <v>29.8</v>
      </c>
      <c r="R27" s="8">
        <v>29.8</v>
      </c>
      <c r="S27" s="6"/>
      <c r="T27" s="51"/>
      <c r="U27" s="51"/>
      <c r="V27" s="51"/>
      <c r="W27" s="51"/>
      <c r="X27" s="20">
        <v>1</v>
      </c>
    </row>
    <row r="28" spans="1:27" s="39" customFormat="1" ht="47.25">
      <c r="A28" s="35">
        <v>4</v>
      </c>
      <c r="B28" s="36" t="s">
        <v>131</v>
      </c>
      <c r="C28" s="37" t="s">
        <v>79</v>
      </c>
      <c r="D28" s="37">
        <v>63</v>
      </c>
      <c r="E28" s="74" t="s">
        <v>116</v>
      </c>
      <c r="F28" s="37">
        <v>1</v>
      </c>
      <c r="G28" s="37">
        <v>2</v>
      </c>
      <c r="H28" s="35">
        <v>1978</v>
      </c>
      <c r="I28" s="37" t="s">
        <v>10</v>
      </c>
      <c r="J28" s="87" t="s">
        <v>227</v>
      </c>
      <c r="K28" s="87" t="s">
        <v>228</v>
      </c>
      <c r="L28" s="37" t="s">
        <v>154</v>
      </c>
      <c r="M28" s="37" t="s">
        <v>177</v>
      </c>
      <c r="N28" s="37"/>
      <c r="O28" s="35">
        <f>O29+O30</f>
        <v>4</v>
      </c>
      <c r="P28" s="35">
        <f>P29+P30</f>
        <v>114.30000000000001</v>
      </c>
      <c r="Q28" s="35">
        <f>Q29+Q30</f>
        <v>56.6</v>
      </c>
      <c r="R28" s="35">
        <f>R29+R30</f>
        <v>114.30000000000001</v>
      </c>
      <c r="S28" s="35"/>
      <c r="T28" s="88">
        <f>Q28*34410</f>
        <v>1947606</v>
      </c>
      <c r="U28" s="88">
        <v>835920.52</v>
      </c>
      <c r="V28" s="88">
        <v>1014305.18</v>
      </c>
      <c r="W28" s="88">
        <f>T28*5%</f>
        <v>97380.3</v>
      </c>
      <c r="X28" s="38"/>
    </row>
    <row r="29" spans="1:27" ht="23.25" customHeight="1">
      <c r="A29" s="6"/>
      <c r="B29" s="6"/>
      <c r="C29" s="6"/>
      <c r="D29" s="6"/>
      <c r="E29" s="70"/>
      <c r="F29" s="6"/>
      <c r="G29" s="6"/>
      <c r="H29" s="6"/>
      <c r="I29" s="6"/>
      <c r="J29" s="6"/>
      <c r="K29" s="6"/>
      <c r="L29" s="6"/>
      <c r="M29" s="7"/>
      <c r="N29" s="7">
        <v>1</v>
      </c>
      <c r="O29" s="6">
        <v>4</v>
      </c>
      <c r="P29" s="6">
        <v>56.6</v>
      </c>
      <c r="Q29" s="6">
        <v>56.6</v>
      </c>
      <c r="R29" s="6">
        <v>56.6</v>
      </c>
      <c r="S29" s="6"/>
      <c r="T29" s="51"/>
      <c r="U29" s="51"/>
      <c r="V29" s="51"/>
      <c r="W29" s="51"/>
      <c r="X29" s="20">
        <v>2</v>
      </c>
    </row>
    <row r="30" spans="1:27">
      <c r="A30" s="6"/>
      <c r="B30" s="6"/>
      <c r="C30" s="6"/>
      <c r="D30" s="6"/>
      <c r="E30" s="70"/>
      <c r="F30" s="6"/>
      <c r="G30" s="6"/>
      <c r="H30" s="6"/>
      <c r="I30" s="6"/>
      <c r="J30" s="6"/>
      <c r="K30" s="6"/>
      <c r="L30" s="6"/>
      <c r="M30" s="7"/>
      <c r="N30" s="7">
        <v>2</v>
      </c>
      <c r="O30" s="6">
        <v>0</v>
      </c>
      <c r="P30" s="6">
        <v>57.7</v>
      </c>
      <c r="Q30" s="6"/>
      <c r="R30" s="6">
        <v>57.7</v>
      </c>
      <c r="S30" s="6"/>
      <c r="T30" s="51"/>
      <c r="U30" s="51"/>
      <c r="V30" s="51"/>
      <c r="W30" s="51"/>
      <c r="X30" s="20">
        <v>3</v>
      </c>
    </row>
    <row r="31" spans="1:27" s="39" customFormat="1" ht="47.25">
      <c r="A31" s="35">
        <v>5</v>
      </c>
      <c r="B31" s="36" t="s">
        <v>131</v>
      </c>
      <c r="C31" s="37" t="s">
        <v>55</v>
      </c>
      <c r="D31" s="37">
        <v>65</v>
      </c>
      <c r="E31" s="74" t="s">
        <v>11</v>
      </c>
      <c r="F31" s="37">
        <v>1</v>
      </c>
      <c r="G31" s="37">
        <v>3</v>
      </c>
      <c r="H31" s="35">
        <v>1980</v>
      </c>
      <c r="I31" s="37" t="s">
        <v>56</v>
      </c>
      <c r="J31" s="87" t="s">
        <v>227</v>
      </c>
      <c r="K31" s="87" t="s">
        <v>228</v>
      </c>
      <c r="L31" s="37" t="s">
        <v>154</v>
      </c>
      <c r="M31" s="37" t="s">
        <v>178</v>
      </c>
      <c r="N31" s="37"/>
      <c r="O31" s="35">
        <f>O32+O33+O34</f>
        <v>8</v>
      </c>
      <c r="P31" s="35">
        <f>P32+P33+P34</f>
        <v>129.30000000000001</v>
      </c>
      <c r="Q31" s="35">
        <f>Q32+Q33+Q34</f>
        <v>129.30000000000001</v>
      </c>
      <c r="R31" s="35">
        <f>R32+R33+R34</f>
        <v>129.30000000000001</v>
      </c>
      <c r="S31" s="35"/>
      <c r="T31" s="88">
        <f>Q31*34410</f>
        <v>4449213</v>
      </c>
      <c r="U31" s="88">
        <v>1909620.56</v>
      </c>
      <c r="V31" s="88">
        <v>2317131.79</v>
      </c>
      <c r="W31" s="88">
        <f>T31*5%</f>
        <v>222460.65000000002</v>
      </c>
      <c r="X31" s="38"/>
    </row>
    <row r="32" spans="1:27" ht="21" customHeight="1">
      <c r="A32" s="6"/>
      <c r="B32" s="6"/>
      <c r="C32" s="7"/>
      <c r="D32" s="7"/>
      <c r="E32" s="82"/>
      <c r="F32" s="7"/>
      <c r="G32" s="7"/>
      <c r="H32" s="6"/>
      <c r="I32" s="6"/>
      <c r="J32" s="6"/>
      <c r="K32" s="6"/>
      <c r="L32" s="6"/>
      <c r="M32" s="7"/>
      <c r="N32" s="7">
        <v>1</v>
      </c>
      <c r="O32" s="6">
        <v>4</v>
      </c>
      <c r="P32" s="6">
        <v>60.5</v>
      </c>
      <c r="Q32" s="6">
        <v>60.5</v>
      </c>
      <c r="R32" s="6">
        <v>60.5</v>
      </c>
      <c r="S32" s="6"/>
      <c r="T32" s="51"/>
      <c r="U32" s="51"/>
      <c r="V32" s="51"/>
      <c r="W32" s="51"/>
      <c r="X32" s="20">
        <v>2</v>
      </c>
    </row>
    <row r="33" spans="1:28">
      <c r="A33" s="6"/>
      <c r="B33" s="6"/>
      <c r="C33" s="6"/>
      <c r="D33" s="6"/>
      <c r="E33" s="70"/>
      <c r="F33" s="6"/>
      <c r="G33" s="6"/>
      <c r="H33" s="6"/>
      <c r="I33" s="6"/>
      <c r="J33" s="6"/>
      <c r="K33" s="6"/>
      <c r="L33" s="6"/>
      <c r="M33" s="7"/>
      <c r="N33" s="7">
        <v>2</v>
      </c>
      <c r="O33" s="6">
        <v>3</v>
      </c>
      <c r="P33" s="6">
        <v>37.9</v>
      </c>
      <c r="Q33" s="6">
        <v>37.9</v>
      </c>
      <c r="R33" s="6">
        <v>37.9</v>
      </c>
      <c r="S33" s="6"/>
      <c r="T33" s="51"/>
      <c r="U33" s="6"/>
      <c r="V33" s="6"/>
      <c r="W33" s="6"/>
      <c r="X33" s="20">
        <v>1</v>
      </c>
    </row>
    <row r="34" spans="1:28">
      <c r="A34" s="6"/>
      <c r="B34" s="6"/>
      <c r="C34" s="6"/>
      <c r="D34" s="6"/>
      <c r="E34" s="70"/>
      <c r="F34" s="6"/>
      <c r="G34" s="6"/>
      <c r="H34" s="6"/>
      <c r="I34" s="6"/>
      <c r="J34" s="6"/>
      <c r="K34" s="6"/>
      <c r="L34" s="6"/>
      <c r="M34" s="7"/>
      <c r="N34" s="6">
        <v>3</v>
      </c>
      <c r="O34" s="6">
        <v>1</v>
      </c>
      <c r="P34" s="6">
        <v>30.9</v>
      </c>
      <c r="Q34" s="6">
        <v>30.9</v>
      </c>
      <c r="R34" s="6">
        <v>30.9</v>
      </c>
      <c r="S34" s="6"/>
      <c r="T34" s="6"/>
      <c r="U34" s="6"/>
      <c r="V34" s="6"/>
      <c r="W34" s="51"/>
      <c r="X34" s="20">
        <v>1</v>
      </c>
    </row>
    <row r="35" spans="1:28" s="39" customFormat="1" ht="47.25">
      <c r="A35" s="35">
        <v>6</v>
      </c>
      <c r="B35" s="36" t="s">
        <v>131</v>
      </c>
      <c r="C35" s="37" t="s">
        <v>31</v>
      </c>
      <c r="D35" s="37">
        <v>75</v>
      </c>
      <c r="E35" s="74" t="s">
        <v>11</v>
      </c>
      <c r="F35" s="37">
        <v>1</v>
      </c>
      <c r="G35" s="37">
        <v>2</v>
      </c>
      <c r="H35" s="35">
        <v>1970</v>
      </c>
      <c r="I35" s="37" t="s">
        <v>32</v>
      </c>
      <c r="J35" s="87" t="s">
        <v>227</v>
      </c>
      <c r="K35" s="87" t="s">
        <v>228</v>
      </c>
      <c r="L35" s="37" t="s">
        <v>154</v>
      </c>
      <c r="M35" s="37" t="s">
        <v>179</v>
      </c>
      <c r="N35" s="37"/>
      <c r="O35" s="35">
        <f>O36+O37</f>
        <v>1</v>
      </c>
      <c r="P35" s="35">
        <f>P36+P37</f>
        <v>90</v>
      </c>
      <c r="Q35" s="35">
        <f>Q36+Q37</f>
        <v>44.9</v>
      </c>
      <c r="R35" s="35">
        <f>R36+R37</f>
        <v>90</v>
      </c>
      <c r="S35" s="35"/>
      <c r="T35" s="88">
        <f>Q35*34410</f>
        <v>1545009</v>
      </c>
      <c r="U35" s="88">
        <v>663124.23</v>
      </c>
      <c r="V35" s="88">
        <v>804634.32</v>
      </c>
      <c r="W35" s="88">
        <f>T35*5%</f>
        <v>77250.45</v>
      </c>
      <c r="X35" s="38"/>
    </row>
    <row r="36" spans="1:28">
      <c r="A36" s="6"/>
      <c r="B36" s="6"/>
      <c r="C36" s="6"/>
      <c r="D36" s="6"/>
      <c r="E36" s="70"/>
      <c r="F36" s="6"/>
      <c r="G36" s="6"/>
      <c r="H36" s="6"/>
      <c r="I36" s="6"/>
      <c r="J36" s="6"/>
      <c r="K36" s="6"/>
      <c r="L36" s="6"/>
      <c r="M36" s="7"/>
      <c r="N36" s="7">
        <v>1</v>
      </c>
      <c r="O36" s="6">
        <v>1</v>
      </c>
      <c r="P36" s="6">
        <v>44.9</v>
      </c>
      <c r="Q36" s="6">
        <v>44.9</v>
      </c>
      <c r="R36" s="6">
        <v>44.9</v>
      </c>
      <c r="S36" s="6"/>
      <c r="T36" s="51"/>
      <c r="U36" s="51"/>
      <c r="V36" s="51"/>
      <c r="W36" s="51"/>
      <c r="X36" s="20">
        <v>2</v>
      </c>
    </row>
    <row r="37" spans="1:28">
      <c r="A37" s="6"/>
      <c r="B37" s="6"/>
      <c r="C37" s="6"/>
      <c r="D37" s="6"/>
      <c r="E37" s="70"/>
      <c r="F37" s="6"/>
      <c r="G37" s="6"/>
      <c r="H37" s="6"/>
      <c r="I37" s="6"/>
      <c r="J37" s="6"/>
      <c r="K37" s="6"/>
      <c r="L37" s="6"/>
      <c r="M37" s="7"/>
      <c r="N37" s="7">
        <v>2</v>
      </c>
      <c r="O37" s="6">
        <v>0</v>
      </c>
      <c r="P37" s="6">
        <v>45.1</v>
      </c>
      <c r="Q37" s="6"/>
      <c r="R37" s="6">
        <v>45.1</v>
      </c>
      <c r="S37" s="6"/>
      <c r="T37" s="51"/>
      <c r="U37" s="51"/>
      <c r="V37" s="51"/>
      <c r="W37" s="51"/>
      <c r="X37" s="20">
        <v>2</v>
      </c>
    </row>
    <row r="38" spans="1:28" s="39" customFormat="1" ht="47.25">
      <c r="A38" s="35">
        <v>7</v>
      </c>
      <c r="B38" s="36" t="s">
        <v>131</v>
      </c>
      <c r="C38" s="37" t="s">
        <v>33</v>
      </c>
      <c r="D38" s="37">
        <v>53</v>
      </c>
      <c r="E38" s="74" t="s">
        <v>116</v>
      </c>
      <c r="F38" s="37">
        <v>1</v>
      </c>
      <c r="G38" s="37">
        <v>2</v>
      </c>
      <c r="H38" s="35">
        <v>1981</v>
      </c>
      <c r="I38" s="37" t="s">
        <v>34</v>
      </c>
      <c r="J38" s="87" t="s">
        <v>227</v>
      </c>
      <c r="K38" s="87" t="s">
        <v>228</v>
      </c>
      <c r="L38" s="37" t="s">
        <v>154</v>
      </c>
      <c r="M38" s="37" t="s">
        <v>180</v>
      </c>
      <c r="N38" s="37"/>
      <c r="O38" s="35">
        <f>O39+O40</f>
        <v>5</v>
      </c>
      <c r="P38" s="40">
        <f>P39+P40</f>
        <v>126.5</v>
      </c>
      <c r="Q38" s="40">
        <f>Q39+Q40</f>
        <v>63.3</v>
      </c>
      <c r="R38" s="35">
        <f>R39+R40</f>
        <v>126.5</v>
      </c>
      <c r="S38" s="35">
        <f>S39+S40</f>
        <v>0</v>
      </c>
      <c r="T38" s="88">
        <f>Q38*34410</f>
        <v>2178153</v>
      </c>
      <c r="U38" s="88">
        <v>934872.25</v>
      </c>
      <c r="V38" s="88">
        <v>1134373.1000000001</v>
      </c>
      <c r="W38" s="88">
        <f>T38*5%</f>
        <v>108907.65000000001</v>
      </c>
      <c r="X38" s="38"/>
    </row>
    <row r="39" spans="1:28">
      <c r="A39" s="6"/>
      <c r="B39" s="6"/>
      <c r="C39" s="6"/>
      <c r="D39" s="6"/>
      <c r="E39" s="70"/>
      <c r="F39" s="6"/>
      <c r="G39" s="6"/>
      <c r="H39" s="6"/>
      <c r="I39" s="6"/>
      <c r="J39" s="6"/>
      <c r="K39" s="6"/>
      <c r="L39" s="6"/>
      <c r="M39" s="7"/>
      <c r="N39" s="7">
        <v>1</v>
      </c>
      <c r="O39" s="6">
        <v>0</v>
      </c>
      <c r="P39" s="6">
        <v>63.2</v>
      </c>
      <c r="Q39" s="6"/>
      <c r="R39" s="6">
        <v>63.2</v>
      </c>
      <c r="S39" s="6"/>
      <c r="T39" s="51"/>
      <c r="U39" s="51"/>
      <c r="V39" s="51"/>
      <c r="W39" s="51"/>
      <c r="X39" s="20"/>
    </row>
    <row r="40" spans="1:28">
      <c r="A40" s="6"/>
      <c r="B40" s="6"/>
      <c r="C40" s="6"/>
      <c r="D40" s="6"/>
      <c r="E40" s="70"/>
      <c r="F40" s="6"/>
      <c r="G40" s="6"/>
      <c r="H40" s="6"/>
      <c r="I40" s="6"/>
      <c r="J40" s="6"/>
      <c r="K40" s="6"/>
      <c r="L40" s="6"/>
      <c r="M40" s="7"/>
      <c r="N40" s="7">
        <v>2</v>
      </c>
      <c r="O40" s="6">
        <v>5</v>
      </c>
      <c r="P40" s="6">
        <v>63.3</v>
      </c>
      <c r="Q40" s="6">
        <v>63.3</v>
      </c>
      <c r="R40" s="6">
        <v>63.3</v>
      </c>
      <c r="S40" s="6"/>
      <c r="T40" s="51"/>
      <c r="U40" s="51"/>
      <c r="V40" s="51"/>
      <c r="W40" s="51"/>
      <c r="X40" s="20">
        <v>3</v>
      </c>
    </row>
    <row r="41" spans="1:28" s="39" customFormat="1" ht="84.75">
      <c r="A41" s="35">
        <v>8</v>
      </c>
      <c r="B41" s="36" t="s">
        <v>131</v>
      </c>
      <c r="C41" s="37" t="s">
        <v>126</v>
      </c>
      <c r="D41" s="37">
        <v>56</v>
      </c>
      <c r="E41" s="74" t="s">
        <v>116</v>
      </c>
      <c r="F41" s="37">
        <v>1</v>
      </c>
      <c r="G41" s="37">
        <v>4</v>
      </c>
      <c r="H41" s="35">
        <v>1980</v>
      </c>
      <c r="I41" s="37" t="s">
        <v>127</v>
      </c>
      <c r="J41" s="87" t="s">
        <v>227</v>
      </c>
      <c r="K41" s="87" t="s">
        <v>228</v>
      </c>
      <c r="L41" s="37" t="s">
        <v>212</v>
      </c>
      <c r="M41" s="37" t="s">
        <v>181</v>
      </c>
      <c r="N41" s="37"/>
      <c r="O41" s="35">
        <f>O42+O43+O44+O45</f>
        <v>6</v>
      </c>
      <c r="P41" s="35">
        <f>P42+P43+P44+P45</f>
        <v>123.2</v>
      </c>
      <c r="Q41" s="35">
        <f>Q42+Q43+Q44+Q45</f>
        <v>123.2</v>
      </c>
      <c r="R41" s="35">
        <f>R42+R43+R44+R45</f>
        <v>31.3</v>
      </c>
      <c r="S41" s="35">
        <f>S42+S43+S44+S45</f>
        <v>91.9</v>
      </c>
      <c r="T41" s="88">
        <f>Q41*34410</f>
        <v>4239312</v>
      </c>
      <c r="U41" s="88">
        <v>1819530.18</v>
      </c>
      <c r="V41" s="88">
        <v>2207816.2200000002</v>
      </c>
      <c r="W41" s="88">
        <f>T41*5%</f>
        <v>211965.6</v>
      </c>
      <c r="X41" s="38"/>
    </row>
    <row r="42" spans="1:28" ht="33.75">
      <c r="A42" s="6"/>
      <c r="B42" s="6"/>
      <c r="C42" s="6"/>
      <c r="D42" s="6"/>
      <c r="E42" s="70"/>
      <c r="F42" s="6"/>
      <c r="G42" s="6"/>
      <c r="H42" s="6"/>
      <c r="I42" s="6"/>
      <c r="J42" s="6"/>
      <c r="K42" s="6"/>
      <c r="L42" s="65" t="s">
        <v>154</v>
      </c>
      <c r="M42" s="7"/>
      <c r="N42" s="7">
        <v>1</v>
      </c>
      <c r="O42" s="6">
        <v>3</v>
      </c>
      <c r="P42" s="6">
        <v>31.3</v>
      </c>
      <c r="Q42" s="6">
        <v>31.3</v>
      </c>
      <c r="R42" s="6">
        <v>31.3</v>
      </c>
      <c r="S42" s="6"/>
      <c r="T42" s="51">
        <f>Q42*34410</f>
        <v>1077033</v>
      </c>
      <c r="U42" s="51">
        <f>T42*0.429204122</f>
        <v>462267.00313002605</v>
      </c>
      <c r="V42" s="51">
        <f>T42-W42-U42</f>
        <v>560914.34686997393</v>
      </c>
      <c r="W42" s="51">
        <f>T42*5%</f>
        <v>53851.65</v>
      </c>
      <c r="X42" s="20">
        <v>1</v>
      </c>
      <c r="Y42" s="59">
        <f>T42+T46</f>
        <v>4239312</v>
      </c>
      <c r="Z42" s="59">
        <f>U42+U46</f>
        <v>1819530.1831300259</v>
      </c>
      <c r="AA42" s="59">
        <f>V42+V46</f>
        <v>2207816.216869974</v>
      </c>
      <c r="AB42" s="59">
        <f>W42+W46</f>
        <v>211965.6</v>
      </c>
    </row>
    <row r="43" spans="1:28" ht="45">
      <c r="A43" s="6"/>
      <c r="B43" s="6"/>
      <c r="C43" s="6"/>
      <c r="D43" s="6"/>
      <c r="E43" s="70"/>
      <c r="F43" s="6"/>
      <c r="G43" s="6"/>
      <c r="H43" s="6"/>
      <c r="I43" s="6"/>
      <c r="J43" s="6"/>
      <c r="K43" s="6"/>
      <c r="L43" s="92" t="s">
        <v>233</v>
      </c>
      <c r="M43" s="7"/>
      <c r="N43" s="7">
        <v>2</v>
      </c>
      <c r="O43" s="6">
        <v>1</v>
      </c>
      <c r="P43" s="6">
        <v>29.9</v>
      </c>
      <c r="Q43" s="6">
        <v>29.9</v>
      </c>
      <c r="R43" s="6"/>
      <c r="S43" s="6">
        <v>29.9</v>
      </c>
      <c r="T43" s="60">
        <f>Q43*34410</f>
        <v>1028859</v>
      </c>
      <c r="U43" s="60">
        <f>T43*0.429204122</f>
        <v>441590.52375679801</v>
      </c>
      <c r="V43" s="60">
        <f>T43-W43-U43</f>
        <v>535825.52624320204</v>
      </c>
      <c r="W43" s="60">
        <f>T43*5%</f>
        <v>51442.950000000004</v>
      </c>
      <c r="X43" s="20">
        <v>1</v>
      </c>
    </row>
    <row r="44" spans="1:28" ht="45">
      <c r="A44" s="6"/>
      <c r="B44" s="6"/>
      <c r="C44" s="6"/>
      <c r="D44" s="6"/>
      <c r="E44" s="70"/>
      <c r="F44" s="6"/>
      <c r="G44" s="6"/>
      <c r="H44" s="6"/>
      <c r="I44" s="6"/>
      <c r="J44" s="6"/>
      <c r="K44" s="6"/>
      <c r="L44" s="92" t="s">
        <v>233</v>
      </c>
      <c r="M44" s="32"/>
      <c r="N44" s="29">
        <v>3</v>
      </c>
      <c r="O44" s="29">
        <v>1</v>
      </c>
      <c r="P44" s="29">
        <v>30.5</v>
      </c>
      <c r="Q44" s="6">
        <v>30.5</v>
      </c>
      <c r="R44" s="6"/>
      <c r="S44" s="6">
        <v>30.5</v>
      </c>
      <c r="T44" s="60">
        <f>Q44*34410</f>
        <v>1049505</v>
      </c>
      <c r="U44" s="60">
        <f>T44*0.429204122</f>
        <v>450451.87205961003</v>
      </c>
      <c r="V44" s="60">
        <f>T44-W44-U44</f>
        <v>546577.87794039003</v>
      </c>
      <c r="W44" s="60">
        <f>T44*5%</f>
        <v>52475.25</v>
      </c>
      <c r="X44" s="20">
        <v>1</v>
      </c>
    </row>
    <row r="45" spans="1:28" ht="45">
      <c r="A45" s="6"/>
      <c r="B45" s="6"/>
      <c r="C45" s="6"/>
      <c r="D45" s="6"/>
      <c r="E45" s="70"/>
      <c r="F45" s="6"/>
      <c r="G45" s="6"/>
      <c r="H45" s="6"/>
      <c r="I45" s="6"/>
      <c r="J45" s="6"/>
      <c r="K45" s="6"/>
      <c r="L45" s="92" t="s">
        <v>233</v>
      </c>
      <c r="M45" s="7"/>
      <c r="N45" s="6">
        <v>4</v>
      </c>
      <c r="O45" s="6">
        <v>1</v>
      </c>
      <c r="P45" s="6">
        <v>31.5</v>
      </c>
      <c r="Q45" s="6">
        <v>31.5</v>
      </c>
      <c r="R45" s="6"/>
      <c r="S45" s="6">
        <v>31.5</v>
      </c>
      <c r="T45" s="60">
        <f>Q45*34410</f>
        <v>1083915</v>
      </c>
      <c r="U45" s="60">
        <f>T45*0.429204122</f>
        <v>465220.78589763003</v>
      </c>
      <c r="V45" s="60">
        <f>T45-W45-U45</f>
        <v>564498.46410236997</v>
      </c>
      <c r="W45" s="60">
        <f>T45*5%</f>
        <v>54195.75</v>
      </c>
      <c r="X45" s="20">
        <v>1</v>
      </c>
    </row>
    <row r="46" spans="1:28">
      <c r="A46" s="10"/>
      <c r="B46" s="10"/>
      <c r="C46" s="12"/>
      <c r="D46" s="12"/>
      <c r="E46" s="83"/>
      <c r="F46" s="12"/>
      <c r="G46" s="12"/>
      <c r="H46" s="12"/>
      <c r="I46" s="12"/>
      <c r="J46" s="12"/>
      <c r="K46" s="12"/>
      <c r="L46" s="12"/>
      <c r="M46" s="10"/>
      <c r="N46" s="10"/>
      <c r="O46" s="10"/>
      <c r="P46" s="10"/>
      <c r="Q46" s="10"/>
      <c r="R46" s="10"/>
      <c r="S46" s="10"/>
      <c r="T46" s="51">
        <f>SUM(T43:T45)</f>
        <v>3162279</v>
      </c>
      <c r="U46" s="51">
        <v>1357263.18</v>
      </c>
      <c r="V46" s="51">
        <v>1646901.87</v>
      </c>
      <c r="W46" s="51">
        <v>158113.95000000001</v>
      </c>
      <c r="X46" s="20"/>
      <c r="Y46" s="59">
        <f>T46*0.429204122</f>
        <v>1357263.1817140381</v>
      </c>
      <c r="Z46" s="59">
        <f>T46-AA46-Y46</f>
        <v>1646901.8682859617</v>
      </c>
      <c r="AA46" s="59">
        <v>158113.95000000001</v>
      </c>
    </row>
    <row r="47" spans="1:28" ht="22.5">
      <c r="A47" s="9"/>
      <c r="B47" s="14" t="s">
        <v>131</v>
      </c>
      <c r="C47" s="42" t="s">
        <v>2</v>
      </c>
      <c r="D47" s="42"/>
      <c r="E47" s="85"/>
      <c r="F47" s="42"/>
      <c r="G47" s="42"/>
      <c r="H47" s="42"/>
      <c r="I47" s="42"/>
      <c r="J47" s="42"/>
      <c r="K47" s="42"/>
      <c r="L47" s="53" t="s">
        <v>156</v>
      </c>
      <c r="M47" s="1"/>
      <c r="N47" s="1"/>
      <c r="O47" s="9">
        <f t="shared" ref="O47:W47" si="0">O13+O18+O23+O28+O31+O35+O38+O41</f>
        <v>56</v>
      </c>
      <c r="P47" s="9">
        <f t="shared" si="0"/>
        <v>995</v>
      </c>
      <c r="Q47" s="9">
        <f t="shared" si="0"/>
        <v>701.90000000000009</v>
      </c>
      <c r="R47" s="9">
        <f t="shared" si="0"/>
        <v>875.4</v>
      </c>
      <c r="S47" s="9">
        <f t="shared" si="0"/>
        <v>119.60000000000001</v>
      </c>
      <c r="T47" s="52">
        <f t="shared" si="0"/>
        <v>24152379</v>
      </c>
      <c r="U47" s="52">
        <f t="shared" si="0"/>
        <v>10366300.620000001</v>
      </c>
      <c r="V47" s="52">
        <f t="shared" si="0"/>
        <v>12578459.43</v>
      </c>
      <c r="W47" s="52">
        <f t="shared" si="0"/>
        <v>1207618.9500000002</v>
      </c>
      <c r="X47" s="20"/>
    </row>
    <row r="48" spans="1:28">
      <c r="O48" s="4"/>
      <c r="P48" s="4"/>
      <c r="Q48" s="4"/>
      <c r="R48" s="4"/>
      <c r="S48" s="4"/>
      <c r="T48" s="51"/>
      <c r="U48" s="51"/>
      <c r="V48" s="51"/>
      <c r="W48" s="51"/>
      <c r="X48" s="20"/>
    </row>
    <row r="50" spans="2:3">
      <c r="B50" t="s">
        <v>236</v>
      </c>
      <c r="C50">
        <v>0.42920412200000002</v>
      </c>
    </row>
  </sheetData>
  <mergeCells count="35">
    <mergeCell ref="T1:W1"/>
    <mergeCell ref="T2:W2"/>
    <mergeCell ref="T3:W3"/>
    <mergeCell ref="T4:W4"/>
    <mergeCell ref="T5:W5"/>
    <mergeCell ref="Y21:AA21"/>
    <mergeCell ref="X7:X12"/>
    <mergeCell ref="P7:P12"/>
    <mergeCell ref="R7:S7"/>
    <mergeCell ref="Q7:Q12"/>
    <mergeCell ref="T7:W7"/>
    <mergeCell ref="T8:T12"/>
    <mergeCell ref="U8:W8"/>
    <mergeCell ref="U9:U12"/>
    <mergeCell ref="V9:V12"/>
    <mergeCell ref="C6:S6"/>
    <mergeCell ref="S8:S12"/>
    <mergeCell ref="O7:O12"/>
    <mergeCell ref="R8:R12"/>
    <mergeCell ref="N7:N12"/>
    <mergeCell ref="L7:L12"/>
    <mergeCell ref="B21:H21"/>
    <mergeCell ref="H7:H12"/>
    <mergeCell ref="M7:M12"/>
    <mergeCell ref="J7:J12"/>
    <mergeCell ref="I7:I12"/>
    <mergeCell ref="K7:K12"/>
    <mergeCell ref="W9:W12"/>
    <mergeCell ref="A7:A12"/>
    <mergeCell ref="C7:C12"/>
    <mergeCell ref="B7:B12"/>
    <mergeCell ref="D7:D12"/>
    <mergeCell ref="E7:E12"/>
    <mergeCell ref="F7:F12"/>
    <mergeCell ref="G7:G12"/>
  </mergeCells>
  <phoneticPr fontId="0" type="noConversion"/>
  <pageMargins left="0.16" right="0.18" top="0.35433070866141736" bottom="0.23622047244094491" header="0.24" footer="0.19685039370078741"/>
  <pageSetup paperSize="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ПЕРЕСЕЛЕНИЕ 2015-16</vt:lpstr>
      <vt:lpstr>ПЕРЕСЕЛЕНИЕ без фамилий</vt:lpstr>
      <vt:lpstr>'ПЕРЕСЕЛЕНИЕ 2015-16'!Область_печати</vt:lpstr>
      <vt:lpstr>'ПЕРЕСЕЛЕНИЕ без фамилий'!Область_печати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2015-02-25T05:58:18Z</cp:lastPrinted>
  <dcterms:created xsi:type="dcterms:W3CDTF">2007-03-14T13:00:07Z</dcterms:created>
  <dcterms:modified xsi:type="dcterms:W3CDTF">2015-02-25T22:02:51Z</dcterms:modified>
</cp:coreProperties>
</file>